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715" windowHeight="8610" activeTab="6"/>
  </bookViews>
  <sheets>
    <sheet name="Priedas 1" sheetId="1" r:id="rId1"/>
    <sheet name="Priedas 2" sheetId="2" r:id="rId2"/>
    <sheet name="Priedas 3" sheetId="3" r:id="rId3"/>
    <sheet name="Priedas 4" sheetId="4" r:id="rId4"/>
    <sheet name="Priedas 5" sheetId="5" r:id="rId5"/>
    <sheet name="Priedas 6" sheetId="6" r:id="rId6"/>
    <sheet name="Pap. m." sheetId="7" r:id="rId7"/>
  </sheets>
  <definedNames/>
  <calcPr fullCalcOnLoad="1"/>
</workbook>
</file>

<file path=xl/sharedStrings.xml><?xml version="1.0" encoding="utf-8"?>
<sst xmlns="http://schemas.openxmlformats.org/spreadsheetml/2006/main" count="918" uniqueCount="630">
  <si>
    <t>(tūkst.Lt)</t>
  </si>
  <si>
    <t>Eil.Nr.</t>
  </si>
  <si>
    <t>Suma</t>
  </si>
  <si>
    <t>MOKESČIAI - iš viso (2+5+9)</t>
  </si>
  <si>
    <t>Pajamų ir pelno mokesčiai (3+4)</t>
  </si>
  <si>
    <t>Gyventojų pajamų mokestis savivaldybių išlaidų struktūros skirtumams išlyginti</t>
  </si>
  <si>
    <t>Turto mokesčiai (6+7+8)</t>
  </si>
  <si>
    <t>Žemės mokestis</t>
  </si>
  <si>
    <t>Įmonių ir organizacijų nekilnojamojo turto mokestis</t>
  </si>
  <si>
    <t>Paveldimo  turto mokestis</t>
  </si>
  <si>
    <t>Prekių ir paslaugų mokesčiai (10+11+12)</t>
  </si>
  <si>
    <t>Valstybės rinkliavos</t>
  </si>
  <si>
    <t>Vietinės rinkliavos</t>
  </si>
  <si>
    <t>Mokestis už aplinkos teršimą</t>
  </si>
  <si>
    <t>KITOS PAJAMOS - iš viso (14+18+22)</t>
  </si>
  <si>
    <t>Turto pajamos (15+16+17)</t>
  </si>
  <si>
    <t>Nuomos mokestis už valstybinę žemę ir valstybinio vandens fondo vandens telkinius</t>
  </si>
  <si>
    <t>Mokestis už valstybinius gamtos išteklius</t>
  </si>
  <si>
    <t>Kitos turto pajamos</t>
  </si>
  <si>
    <t>Pajamos, gautos už teikiamas paslaugas (19+20+21)</t>
  </si>
  <si>
    <t>Pajamos už patalpų nuomą</t>
  </si>
  <si>
    <t>Įmokos už išlaikymą švietimo, socialinės apsaugos ir kitose įstaigose</t>
  </si>
  <si>
    <t xml:space="preserve">Kitos pajamos   </t>
  </si>
  <si>
    <t>Pajamos iš baudų ir konfiskacijos</t>
  </si>
  <si>
    <t>ILGALAIKIO MATERIALIOJO TURTO REALIZAVIMO PAJAMOS</t>
  </si>
  <si>
    <t>Metų pradžios biudžetinių įstaigų specialiųjų programų lėšų likutis</t>
  </si>
  <si>
    <t>Metų pradžios aplinkos apsaugos rėmimo specialiosios programos lėšų likutis</t>
  </si>
  <si>
    <t>IŠ VISO PAJAMŲ (1+13+23+24+25)</t>
  </si>
  <si>
    <t>Lėšos valstybinėms (perduotoms savivaldybėms) funkcijoms atlikti</t>
  </si>
  <si>
    <t>Lėšos mokinio krepšeliui finansuoti</t>
  </si>
  <si>
    <t>Valstybės investicijų programos projektams finansuoti</t>
  </si>
  <si>
    <t>Valstybės biudžeto bendrosios dotacijos kompensacija</t>
  </si>
  <si>
    <t>VISOS PAJAMOS IR GAUTOS DOTACIJOS (26+27)</t>
  </si>
  <si>
    <t xml:space="preserve">                                                _______________________________________</t>
  </si>
  <si>
    <t xml:space="preserve">                        JONAVOS RAJONO SAVIVALDYBĖS 2006 METŲ BIUDŽETO PAJAMOS </t>
  </si>
  <si>
    <t xml:space="preserve">                                                                                     ir vykdomas programas </t>
  </si>
  <si>
    <t xml:space="preserve">          (tūkst.Lt)</t>
  </si>
  <si>
    <t>Eil.</t>
  </si>
  <si>
    <t xml:space="preserve">Asignavimų valdytojų ir programų </t>
  </si>
  <si>
    <t>Iš viso</t>
  </si>
  <si>
    <t xml:space="preserve">Augimo %  </t>
  </si>
  <si>
    <t>Nr.</t>
  </si>
  <si>
    <t>pavadinimas</t>
  </si>
  <si>
    <t xml:space="preserve">                    iš jų</t>
  </si>
  <si>
    <t>išlaidoms</t>
  </si>
  <si>
    <t>iš jų darbo</t>
  </si>
  <si>
    <t xml:space="preserve">turtui </t>
  </si>
  <si>
    <t>turtui</t>
  </si>
  <si>
    <t>iš pajamų</t>
  </si>
  <si>
    <t>užmok.</t>
  </si>
  <si>
    <t>įsigyti</t>
  </si>
  <si>
    <t>už teikiam.</t>
  </si>
  <si>
    <t>(3+5)</t>
  </si>
  <si>
    <t>(7+9)</t>
  </si>
  <si>
    <t>paslaugas</t>
  </si>
  <si>
    <t>(6+10)</t>
  </si>
  <si>
    <t>(6-2)</t>
  </si>
  <si>
    <t>(12/2)</t>
  </si>
  <si>
    <t>1.</t>
  </si>
  <si>
    <t>Rajono savivaldybės administracija</t>
  </si>
  <si>
    <t>1.1.</t>
  </si>
  <si>
    <t>1.2.</t>
  </si>
  <si>
    <t>Kontrolieriaus tarnyba</t>
  </si>
  <si>
    <t>1.3.</t>
  </si>
  <si>
    <t xml:space="preserve">Savivaldybės administracijos išlaikymas </t>
  </si>
  <si>
    <t>1.3.1.</t>
  </si>
  <si>
    <t>1.3.2.</t>
  </si>
  <si>
    <t>1.3.3.</t>
  </si>
  <si>
    <t>1.3.3a</t>
  </si>
  <si>
    <t xml:space="preserve">  Civilinės būklės aktų registravimas</t>
  </si>
  <si>
    <t>1.3.3b</t>
  </si>
  <si>
    <t xml:space="preserve">  Gyventojų registro tvarkymas</t>
  </si>
  <si>
    <t>1.3.3c</t>
  </si>
  <si>
    <t>1.3.3d</t>
  </si>
  <si>
    <t>1.3.3e</t>
  </si>
  <si>
    <t>1.3.3f</t>
  </si>
  <si>
    <t xml:space="preserve">  Dokumentų pilietybei suteikti rengimas</t>
  </si>
  <si>
    <t>1.3.3g</t>
  </si>
  <si>
    <t xml:space="preserve">  Archyvinių dokumentų tvarkymas</t>
  </si>
  <si>
    <t>1.3.3l</t>
  </si>
  <si>
    <t xml:space="preserve">  Civilinės saugos organizavimas</t>
  </si>
  <si>
    <t>1.3.3m</t>
  </si>
  <si>
    <t xml:space="preserve">  Žemės ūkio funkcijų vykdymas</t>
  </si>
  <si>
    <t xml:space="preserve">  Vaikų teisių apsauga</t>
  </si>
  <si>
    <t>1.3.3o</t>
  </si>
  <si>
    <t xml:space="preserve">  Jaunimo teisių apsauga</t>
  </si>
  <si>
    <t>1.3.3p</t>
  </si>
  <si>
    <t>1.4.</t>
  </si>
  <si>
    <t>Reprezentacinės išlaidos</t>
  </si>
  <si>
    <t>1.5.</t>
  </si>
  <si>
    <t>Informacijos teikimas, atributika</t>
  </si>
  <si>
    <t>1.6.</t>
  </si>
  <si>
    <t>Kvalifikacijos kėlimas</t>
  </si>
  <si>
    <t>1.7.</t>
  </si>
  <si>
    <t>1.8.</t>
  </si>
  <si>
    <t>1.9.</t>
  </si>
  <si>
    <t>1.10.</t>
  </si>
  <si>
    <t>1.11.</t>
  </si>
  <si>
    <t>1.12.</t>
  </si>
  <si>
    <t>Savivaldybės tuščių butų išlaikymas</t>
  </si>
  <si>
    <t>1.14.</t>
  </si>
  <si>
    <t>1.15.</t>
  </si>
  <si>
    <t>Ruklos dienos centro paramos programa</t>
  </si>
  <si>
    <t>1.16.</t>
  </si>
  <si>
    <t>Socialinės slaugos lovų išlaikymas</t>
  </si>
  <si>
    <t>1.17.</t>
  </si>
  <si>
    <t>Invalidų reabilitacijos programa</t>
  </si>
  <si>
    <t>1.18.</t>
  </si>
  <si>
    <t>Vienkartinės išmokos</t>
  </si>
  <si>
    <t>1.19.</t>
  </si>
  <si>
    <t>1.20.</t>
  </si>
  <si>
    <t>1.22.</t>
  </si>
  <si>
    <t>Nakvynės namai</t>
  </si>
  <si>
    <t>1.24.</t>
  </si>
  <si>
    <t>1.25.</t>
  </si>
  <si>
    <t xml:space="preserve">  Mokyklų tobulinimo programa</t>
  </si>
  <si>
    <t>1.26.</t>
  </si>
  <si>
    <t>Valstybinių funkcijų vykdymas,iš jų:</t>
  </si>
  <si>
    <t>Melioracija ir dirvų kalkinimas</t>
  </si>
  <si>
    <t>Socialinės išmokos</t>
  </si>
  <si>
    <t>1.27.</t>
  </si>
  <si>
    <t>1.28.</t>
  </si>
  <si>
    <t>Rezistentų ir kraštiečių atminimo įamžinimo programa</t>
  </si>
  <si>
    <t>1.29.</t>
  </si>
  <si>
    <t>2.</t>
  </si>
  <si>
    <t>Finansų ir biudžeto skyrius</t>
  </si>
  <si>
    <t>2.1.</t>
  </si>
  <si>
    <t>Paskolų grąžinimas</t>
  </si>
  <si>
    <t>2.2.</t>
  </si>
  <si>
    <t>Palūkanų mokėjimas</t>
  </si>
  <si>
    <t>2.3.</t>
  </si>
  <si>
    <t>Bendrosios dotacijos kompensacija</t>
  </si>
  <si>
    <t>2.4.</t>
  </si>
  <si>
    <t>Dalyvavimas programose, pritraukiant lėšas iš kitų šaltinių</t>
  </si>
  <si>
    <t>2.5.</t>
  </si>
  <si>
    <t>LSA mokestis</t>
  </si>
  <si>
    <t>2.6.</t>
  </si>
  <si>
    <t>2.7.</t>
  </si>
  <si>
    <t>Nemokamas dantų protezavimas</t>
  </si>
  <si>
    <t>2.8.</t>
  </si>
  <si>
    <t>3.</t>
  </si>
  <si>
    <t>Miesto seniūnija</t>
  </si>
  <si>
    <t>3.1.</t>
  </si>
  <si>
    <t>Administracijos išlaikymas</t>
  </si>
  <si>
    <t>3.2.</t>
  </si>
  <si>
    <t>3.3.</t>
  </si>
  <si>
    <t>Subsidija miesto pirties išlaidoms</t>
  </si>
  <si>
    <t>3.4.</t>
  </si>
  <si>
    <t>3.5.</t>
  </si>
  <si>
    <t>Nemokamo maitinimo programa</t>
  </si>
  <si>
    <t>3.6.</t>
  </si>
  <si>
    <t>Šeimyna</t>
  </si>
  <si>
    <t>4.</t>
  </si>
  <si>
    <t>Bukonių seniūnija</t>
  </si>
  <si>
    <t>4.1.</t>
  </si>
  <si>
    <t>4.2.</t>
  </si>
  <si>
    <t>4.3.</t>
  </si>
  <si>
    <t>4.4.</t>
  </si>
  <si>
    <t>Gyvenviečių viešasis ūkis</t>
  </si>
  <si>
    <t>4.5.</t>
  </si>
  <si>
    <t>Kultūra</t>
  </si>
  <si>
    <t>4.6.</t>
  </si>
  <si>
    <t>4.7.</t>
  </si>
  <si>
    <t>4.8.</t>
  </si>
  <si>
    <t xml:space="preserve">Socialinės išmokos </t>
  </si>
  <si>
    <t>4.9.</t>
  </si>
  <si>
    <t>5.</t>
  </si>
  <si>
    <t>Dumsių seniūnija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</si>
  <si>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</si>
  <si>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</si>
  <si>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</si>
  <si>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</si>
  <si>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</si>
  <si>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</si>
  <si>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</si>
  <si>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</si>
  <si>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</si>
  <si>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Kulvos seniūnija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</si>
  <si>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</si>
  <si>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</si>
  <si>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</si>
  <si>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</si>
  <si>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</si>
  <si>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</si>
  <si>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</si>
  <si>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</si>
  <si>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</si>
  <si>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Ruklos seniūnija</t>
  </si>
  <si>
    <t>7.1.</t>
  </si>
  <si>
    <t>7.2.</t>
  </si>
  <si>
    <t>7.3.</t>
  </si>
  <si>
    <t>7.4.</t>
  </si>
  <si>
    <t>7.5.</t>
  </si>
  <si>
    <t>7.7.</t>
  </si>
  <si>
    <t>8.</t>
  </si>
  <si>
    <t>Šilų seniūnija</t>
  </si>
  <si>
    <t>8.1.</t>
  </si>
  <si>
    <t>8.2.</t>
  </si>
  <si>
    <t>8.3.</t>
  </si>
  <si>
    <t>8.4.</t>
  </si>
  <si>
    <t>8.5.</t>
  </si>
  <si>
    <t>8.6.</t>
  </si>
  <si>
    <t>8.7.</t>
  </si>
  <si>
    <t>8.8.</t>
  </si>
  <si>
    <t>9.</t>
  </si>
  <si>
    <t>Upninkų seniūnija</t>
  </si>
  <si>
    <t>9.1.</t>
  </si>
  <si>
    <t>9.2.</t>
  </si>
  <si>
    <t>9.3.</t>
  </si>
  <si>
    <t>9.4.</t>
  </si>
  <si>
    <t>9.5.</t>
  </si>
  <si>
    <t>9.6.</t>
  </si>
  <si>
    <t>9.7.</t>
  </si>
  <si>
    <t>9.8.</t>
  </si>
  <si>
    <t>10.</t>
  </si>
  <si>
    <t>Užusalių seniūnija</t>
  </si>
  <si>
    <t>10.1.</t>
  </si>
  <si>
    <t>10.2.</t>
  </si>
  <si>
    <t>10.3.</t>
  </si>
  <si>
    <t>10.4.</t>
  </si>
  <si>
    <t>10.6.</t>
  </si>
  <si>
    <t>10.7.</t>
  </si>
  <si>
    <t>10.8.</t>
  </si>
  <si>
    <t>11.</t>
  </si>
  <si>
    <t>Žeimių seniūnija</t>
  </si>
  <si>
    <t>11.1.</t>
  </si>
  <si>
    <t>11.2.</t>
  </si>
  <si>
    <t>11.3.</t>
  </si>
  <si>
    <t>11.4.</t>
  </si>
  <si>
    <t>11.5.</t>
  </si>
  <si>
    <t>11.6.</t>
  </si>
  <si>
    <t>11.8.</t>
  </si>
  <si>
    <t>11.9.</t>
  </si>
  <si>
    <t>iš jų  mokinio krepšelis</t>
  </si>
  <si>
    <t>12.</t>
  </si>
  <si>
    <t>Vaikų lopšelis-darželis  ''Saulutė''</t>
  </si>
  <si>
    <t>13.</t>
  </si>
  <si>
    <t>14.</t>
  </si>
  <si>
    <t>Vaikų lopšelis-darželis  ''Lakštingalėlė''</t>
  </si>
  <si>
    <t>15.</t>
  </si>
  <si>
    <t>Vaikų lopšelis-darželis ''Žilvitis''</t>
  </si>
  <si>
    <t>16.</t>
  </si>
  <si>
    <t>17.</t>
  </si>
  <si>
    <t>Vaikų lopšelis-darželis ''Pakalnutė''</t>
  </si>
  <si>
    <t>18.</t>
  </si>
  <si>
    <t>19.</t>
  </si>
  <si>
    <t>Šveicarijos vaikų lopšelis-darželis ''Voveraitė''</t>
  </si>
  <si>
    <t>20.</t>
  </si>
  <si>
    <t>Kulvos vaikų lopšelis-darželis ''Raudonkepuraitė''</t>
  </si>
  <si>
    <t>21.</t>
  </si>
  <si>
    <t>Batėgalos vaikų lopšelis-darželis ''Čipolinas''</t>
  </si>
  <si>
    <t>22.</t>
  </si>
  <si>
    <t>Ruklos vaikų lopšelis-darželis ''Pušaitė''</t>
  </si>
  <si>
    <t>23.</t>
  </si>
  <si>
    <t>24.</t>
  </si>
  <si>
    <t>Upninkų vaikų lopšelis-darželis ''Žiogelis''</t>
  </si>
  <si>
    <t>25.</t>
  </si>
  <si>
    <t>Barupės vaikų lopšelis-darželis ''Drugelis''</t>
  </si>
  <si>
    <t>26.</t>
  </si>
  <si>
    <t>Jeronimo Ralio vidurinė mokykla</t>
  </si>
  <si>
    <t>27.</t>
  </si>
  <si>
    <t>28.</t>
  </si>
  <si>
    <t>Senamiesčio gimnazija</t>
  </si>
  <si>
    <t>29.</t>
  </si>
  <si>
    <t>Žeimių vidurinė mokykla</t>
  </si>
  <si>
    <t>30.</t>
  </si>
  <si>
    <t>31.</t>
  </si>
  <si>
    <t>32.</t>
  </si>
  <si>
    <t>33.</t>
  </si>
  <si>
    <t>Justino Vareikio pagrindinė mokykla</t>
  </si>
  <si>
    <t>34.</t>
  </si>
  <si>
    <t>Raimundo Samulevičiaus pagrindinė mok.</t>
  </si>
  <si>
    <t>35.</t>
  </si>
  <si>
    <t>36.</t>
  </si>
  <si>
    <t>Upninkų pagrindinė mokykla</t>
  </si>
  <si>
    <t>37.</t>
  </si>
  <si>
    <t>Jaunimo mokykla</t>
  </si>
  <si>
    <t>38.</t>
  </si>
  <si>
    <t>Barupės pagrindinė mokykla</t>
  </si>
  <si>
    <t>39.</t>
  </si>
  <si>
    <t>Kulvos Abraomo Kulviečio pagrindinė mok.</t>
  </si>
  <si>
    <t>40.</t>
  </si>
  <si>
    <t>Šveicarijos pagrindinė mokykla</t>
  </si>
  <si>
    <t>41.</t>
  </si>
  <si>
    <t>Batėgalos pagrindinė mokykla</t>
  </si>
  <si>
    <t>42.</t>
  </si>
  <si>
    <t>Bukonių pagrindinė mokykla</t>
  </si>
  <si>
    <t>43.</t>
  </si>
  <si>
    <t>Panoterių Petro Vaičiūno pagrindinė mok.</t>
  </si>
  <si>
    <t>44.</t>
  </si>
  <si>
    <t>Užusalių pagrindinė mokykla</t>
  </si>
  <si>
    <t>45.</t>
  </si>
  <si>
    <t>Rimkų pradinė mokykla</t>
  </si>
  <si>
    <t>46.</t>
  </si>
  <si>
    <t>Panerio pradinė mokykla</t>
  </si>
  <si>
    <t>47.</t>
  </si>
  <si>
    <t>Jonavos pradinė mokykla</t>
  </si>
  <si>
    <t>54.</t>
  </si>
  <si>
    <t>Meno mokykla</t>
  </si>
  <si>
    <t>55.</t>
  </si>
  <si>
    <t>Kūno kultūros ir sporto centras</t>
  </si>
  <si>
    <t>55.1.</t>
  </si>
  <si>
    <t>iš jų sveikatingumo ir sporto programa</t>
  </si>
  <si>
    <t>55.2.</t>
  </si>
  <si>
    <t xml:space="preserve">   darbo rinkos politik.reng.ir įgyvendinimas</t>
  </si>
  <si>
    <t>56.</t>
  </si>
  <si>
    <t>Pedagoginė-psichologinė tarnyba</t>
  </si>
  <si>
    <t>57.</t>
  </si>
  <si>
    <t>Priešgaisrinė tarnyba</t>
  </si>
  <si>
    <t>Senelių pensionatas</t>
  </si>
  <si>
    <t>Vaikų globos namai</t>
  </si>
  <si>
    <t>Neįgaliųjų veiklos centras</t>
  </si>
  <si>
    <t>Krašto muziejus</t>
  </si>
  <si>
    <t>Kultūros centras</t>
  </si>
  <si>
    <t xml:space="preserve">   meninės veiklos kolektyvų veiklai</t>
  </si>
  <si>
    <t xml:space="preserve">   savivaldybės teatras</t>
  </si>
  <si>
    <t>Viešoji biblioteka</t>
  </si>
  <si>
    <t>IŠ VISO</t>
  </si>
  <si>
    <t>iš jų valstybinių funkcijų vykdymas</t>
  </si>
  <si>
    <t xml:space="preserve">        mokinio krepšelis</t>
  </si>
  <si>
    <t>Jonavos Afganistano karo veteranų klubo paramos programa</t>
  </si>
  <si>
    <t xml:space="preserve">                                 Jonavos rajono savivaldybės 2006 m. biudžeto asignavimų paskirstymas pagal asignavimų valdytojus </t>
  </si>
  <si>
    <t>2006m.</t>
  </si>
  <si>
    <t>2006 m.</t>
  </si>
  <si>
    <t>su 2005m.</t>
  </si>
  <si>
    <t>Nukrypim.</t>
  </si>
  <si>
    <t xml:space="preserve">palyginus </t>
  </si>
  <si>
    <t>Rajono savivaldybės taryba</t>
  </si>
  <si>
    <t>Darbo rinkos politikos rengimas ir įgyvendinim.</t>
  </si>
  <si>
    <t>UAB "Jonavos autobusai" keleivių vežimo nuostolių dengimas (subsidijos)</t>
  </si>
  <si>
    <t xml:space="preserve">  Valstybinės kalbos vartoj.ir taisykling.kontrolė</t>
  </si>
  <si>
    <t xml:space="preserve">  Pirminė teisinė pagalba</t>
  </si>
  <si>
    <t>1.3.3n</t>
  </si>
  <si>
    <t>Centralizuotas fondas avariniams rem.darbams</t>
  </si>
  <si>
    <t xml:space="preserve">  Mokinių užimtumo vasaros metu programa</t>
  </si>
  <si>
    <t xml:space="preserve">  Vaikų ir paauglių nusikalst.prevenc.programa</t>
  </si>
  <si>
    <t xml:space="preserve">  Olimpiados, renginiai, metodinės išvykos</t>
  </si>
  <si>
    <t>Organizacijos "Gelbėk vaikus" paramos progr.</t>
  </si>
  <si>
    <t>Neišieškotų skolų iš savivaldybės būstą nuomojančių asmenų dengimas</t>
  </si>
  <si>
    <t>Bukonių vaikų lopšelis-darželis ''Kulverstukas''</t>
  </si>
  <si>
    <t>Jonavos "Neries" pagrindinė mokykla</t>
  </si>
  <si>
    <t>Mokinių pavežėjimas</t>
  </si>
  <si>
    <t>"Santarvės'' vidurinė mokykla</t>
  </si>
  <si>
    <t>"Lietavos'' pagrindinė mokykla</t>
  </si>
  <si>
    <t>Ruklos Jono Stanislausko vidurinė mokykla</t>
  </si>
  <si>
    <t>Kauno regiono plėtros agentūros dalinis finans.</t>
  </si>
  <si>
    <t>Anstoliams už iškeldinimą iš savivaldyb. būsto</t>
  </si>
  <si>
    <t xml:space="preserve">  Central. fondas vadovėlių išvežiojimui</t>
  </si>
  <si>
    <t xml:space="preserve">  Central. fondas metodinei literatūrai</t>
  </si>
  <si>
    <t xml:space="preserve">  Kvalifikac.kėl.konsultantų komand. išlaidos</t>
  </si>
  <si>
    <t>Sav. administracijos direktoriaus rezervas</t>
  </si>
  <si>
    <t xml:space="preserve">            2005 m. patikslintas planas</t>
  </si>
  <si>
    <t xml:space="preserve"> Pajamų pavadinimas</t>
  </si>
  <si>
    <t>DOTACIJOS IŠ KITŲ VALDYMO LYGIŲ - iš viso (28+32)</t>
  </si>
  <si>
    <t>Valstybės biudžeto speciali tikslinė dotacija (29+30+31)</t>
  </si>
  <si>
    <t>2 priedas</t>
  </si>
  <si>
    <t xml:space="preserve">             (tūkst.Lt)</t>
  </si>
  <si>
    <t>iš jų:Sav.administracijos direktoriaus rezervas</t>
  </si>
  <si>
    <t xml:space="preserve">       Bendrosios dotacijos kompensacija </t>
  </si>
  <si>
    <t>Vaikų lopšelis-darželis ''Saulutė''</t>
  </si>
  <si>
    <t>Vaikų lopšelis-darželis ''Lakštingalėlė''</t>
  </si>
  <si>
    <t>Vaikų lopšelis- darželis '' Dobilas''</t>
  </si>
  <si>
    <t>Bukonių vaikų lopšelis-darželis "Kulverstukas"</t>
  </si>
  <si>
    <t>Šveicarijos vaikų lopšelis-darželis "Voveraitė"</t>
  </si>
  <si>
    <t>Kulvos vaikų lopšelis-darželis "Raudonkepuraitė"</t>
  </si>
  <si>
    <t>Batėgalos vaikų lopšelis-darželis "Čipolinas"</t>
  </si>
  <si>
    <t>Ruklos vaikų lopšelis-darželis "Pušaitė"</t>
  </si>
  <si>
    <t>Upninkų vaikų lopšelis-darželis "Žiogelis"</t>
  </si>
  <si>
    <t>Barupės vaikų lopšelis-darželis "Drugelis"</t>
  </si>
  <si>
    <t>Raimundo Samulevičiaus pagrindinė mokykla</t>
  </si>
  <si>
    <t>Kulvos Abraomo Kulviečio pagrindinė mokykla</t>
  </si>
  <si>
    <t>Panoterių Petro Vaičiūno pagrindinė mokykla</t>
  </si>
  <si>
    <t>48.</t>
  </si>
  <si>
    <t>49.</t>
  </si>
  <si>
    <t>50.</t>
  </si>
  <si>
    <t>51.</t>
  </si>
  <si>
    <t>52.</t>
  </si>
  <si>
    <t>53.</t>
  </si>
  <si>
    <t xml:space="preserve">                                                __________________________</t>
  </si>
  <si>
    <t xml:space="preserve">        JONAVOS RAJONO SAVIVALDYBĖS 2006 METŲ BIUDŽETO ASIGNAVIMAI</t>
  </si>
  <si>
    <t xml:space="preserve">        </t>
  </si>
  <si>
    <t xml:space="preserve">                                                                      </t>
  </si>
  <si>
    <t xml:space="preserve">Rajono savivaldybės tarybos </t>
  </si>
  <si>
    <t>iš jų:</t>
  </si>
  <si>
    <t>iš jų: Kontrolieriaus tarnybos išlaikymas</t>
  </si>
  <si>
    <t>Jonavos mokykla - darželis ''Bitutė''</t>
  </si>
  <si>
    <t>Jonavos r. mokykla - darželis "Šilelis"</t>
  </si>
  <si>
    <t>"Santarvės" vidurinė mokykla</t>
  </si>
  <si>
    <t>"Lietavos" pagrindinė mokykla</t>
  </si>
  <si>
    <t>Įstaigų -asignavimų valdytojų  pavadinimas</t>
  </si>
  <si>
    <t xml:space="preserve">         Iš viso</t>
  </si>
  <si>
    <t xml:space="preserve">   Rajono savivaldybės administracija</t>
  </si>
  <si>
    <t xml:space="preserve">   Bukonių seniūnija</t>
  </si>
  <si>
    <t xml:space="preserve">   Dumsių seniūnija</t>
  </si>
  <si>
    <t xml:space="preserve">   Kulvos seniūnija</t>
  </si>
  <si>
    <t xml:space="preserve">   Ruklos seniūnija</t>
  </si>
  <si>
    <t xml:space="preserve">   Šilų seniūnija</t>
  </si>
  <si>
    <t xml:space="preserve">   Upninkų seniūnija</t>
  </si>
  <si>
    <t xml:space="preserve">   Užusalių seniūnija</t>
  </si>
  <si>
    <t xml:space="preserve">   Žeimių seniūnija</t>
  </si>
  <si>
    <t xml:space="preserve">   Jonavos miesto seniūnija</t>
  </si>
  <si>
    <t xml:space="preserve">   Vaikų lopšelis-darželis "Saulutė"</t>
  </si>
  <si>
    <t xml:space="preserve">   Vaikų lopšelis-darželis "Lakštingalėlė"</t>
  </si>
  <si>
    <t xml:space="preserve">   Vaikų lopšelis- darželis "Žilvitis"</t>
  </si>
  <si>
    <t xml:space="preserve">   Vaikų lopšelis- darželis "Dobilas"</t>
  </si>
  <si>
    <t xml:space="preserve">   Vaikų lopšelis-darželis "Pakalnutė"</t>
  </si>
  <si>
    <t xml:space="preserve">   Bukonių vaikų lopšelis-darželis "Kulverstukas"</t>
  </si>
  <si>
    <t xml:space="preserve">   Šveicarijos vaikų lopšelis-darželis "Voveraitė"</t>
  </si>
  <si>
    <t xml:space="preserve">   Kulvos vaikų lopšelis-darželis "Raudonkepuraitė"</t>
  </si>
  <si>
    <t xml:space="preserve">   Batėgalos vaikų lopšelis-darželis "Čipolinas"</t>
  </si>
  <si>
    <t xml:space="preserve">   Ruklos vaikų lopšelis-darželis "Pušaitė"</t>
  </si>
  <si>
    <t xml:space="preserve">   Upninkų vaikų lopšelis-darželis "Žiogelis"  </t>
  </si>
  <si>
    <t xml:space="preserve">   Barupės vaikų lopšelis-darželis "Drugelis"</t>
  </si>
  <si>
    <t xml:space="preserve">   Jeronimo Ralio vidurinė mokykla</t>
  </si>
  <si>
    <t xml:space="preserve">   Jaunimo mokykla</t>
  </si>
  <si>
    <t xml:space="preserve">   Meno mokykla</t>
  </si>
  <si>
    <t xml:space="preserve">   Kūno kultūros ir sporto centras</t>
  </si>
  <si>
    <t xml:space="preserve">   Senelių pensionatas</t>
  </si>
  <si>
    <t xml:space="preserve">   Neįgaliųjų veiklos centras</t>
  </si>
  <si>
    <t xml:space="preserve">   Krašto muziejus</t>
  </si>
  <si>
    <t xml:space="preserve">   Kultūros centras</t>
  </si>
  <si>
    <t xml:space="preserve">   Viešoji biblioteka</t>
  </si>
  <si>
    <t xml:space="preserve">   IŠ VISO                          </t>
  </si>
  <si>
    <t xml:space="preserve">                                              __________________________</t>
  </si>
  <si>
    <t xml:space="preserve">   Jonavos mokykla - darželis "Bitutė"</t>
  </si>
  <si>
    <t xml:space="preserve">   Jonavos r. mokykla - darželis "Šilelis"</t>
  </si>
  <si>
    <t xml:space="preserve">             JONAVOS RAJONO SAVIVALDYBĖS 2006 METŲ IŠ BIUDŽETO IŠLAIKOMŲ </t>
  </si>
  <si>
    <t xml:space="preserve">             ĮSTAIGŲ IR INSTITUCIJŲ PAJAMŲ UŽ TEIKIAMAS PASLAUGAS ĮMOKOS Į  </t>
  </si>
  <si>
    <t xml:space="preserve">                                     RAJONO SAVIVALDYBĖS BIUDŽETĄ</t>
  </si>
  <si>
    <t xml:space="preserve">   Įstaigų - asignavimų valdytojų pavadinimas</t>
  </si>
  <si>
    <t>Rajono savivaldybės tarybos</t>
  </si>
  <si>
    <t>4 priedas</t>
  </si>
  <si>
    <t xml:space="preserve">               VALSTYBINĖMS (PERDUOTOMS SAVIVALDYBĖMS) FUNKCIJOMS ATLIKTI</t>
  </si>
  <si>
    <t xml:space="preserve">            iš jų</t>
  </si>
  <si>
    <t xml:space="preserve">turto </t>
  </si>
  <si>
    <t>užmokest.</t>
  </si>
  <si>
    <t>įsigijimui</t>
  </si>
  <si>
    <t>Jonavos miesto seniūnija</t>
  </si>
  <si>
    <t xml:space="preserve">                                          _________________________________</t>
  </si>
  <si>
    <t xml:space="preserve">               JONAVOS RAJONO SAVIVALDYBĖS 2006 METŲ BIUDŽETO ASIGNAVIMAI</t>
  </si>
  <si>
    <t xml:space="preserve"> Įstaigų (struktūrinių padalinių) -</t>
  </si>
  <si>
    <t>asignavimų valdytojų pavadinimas</t>
  </si>
  <si>
    <t>5 priedas</t>
  </si>
  <si>
    <t xml:space="preserve">                                        MOKINIO KREPŠELIUI  FINANSUOTI</t>
  </si>
  <si>
    <t xml:space="preserve"> išlaidoms</t>
  </si>
  <si>
    <t>turto</t>
  </si>
  <si>
    <t>Vaikų lopšelis-darželis "Saulutė"</t>
  </si>
  <si>
    <t>Vaikų lopšelis- darželis "Dobilas"</t>
  </si>
  <si>
    <t>Vaikų lopšelis-darželis "Žilvitis"</t>
  </si>
  <si>
    <t>Vaikų lopšelis-darželis "Lakštingalėlė"</t>
  </si>
  <si>
    <t>Vaikų lopšelis-darželis "Pakalnutė"</t>
  </si>
  <si>
    <t xml:space="preserve"> IŠ VISO</t>
  </si>
  <si>
    <t xml:space="preserve">                                                       ___________________________</t>
  </si>
  <si>
    <t xml:space="preserve">           JONAVOS RAJONO SAVIVALDYBĖS 2006 METŲ BIUDŽETO ASIGNAVIMAI</t>
  </si>
  <si>
    <t>Įstaigų (struktūrinių padalinių) - asignavimų valdytojų</t>
  </si>
  <si>
    <t xml:space="preserve">           iš jų</t>
  </si>
  <si>
    <t>Jonavos mokykla - darželis "Bitutė"</t>
  </si>
  <si>
    <t xml:space="preserve">  Valstybinės žemės ir kito valstybinio turto valdymas, naudojimas ir disponav. patik. teise  </t>
  </si>
  <si>
    <t>iš jų: patalpų remontas</t>
  </si>
  <si>
    <t xml:space="preserve">        baldų įsigijimas</t>
  </si>
  <si>
    <t xml:space="preserve">  Pašalpų ir kompensacijų skaič. ir mokėjimas</t>
  </si>
  <si>
    <t>Sveikatos proj. Kauno aps.koord.finansav.</t>
  </si>
  <si>
    <t>Objektų inventorizacija,teisinė reg., vertinimas</t>
  </si>
  <si>
    <t xml:space="preserve">  Dalyvavimas atrenkant šaukt. į karo tarnybą</t>
  </si>
  <si>
    <t xml:space="preserve">  Dalyvavimas atrenkant šauktinius į karo tarnybą</t>
  </si>
  <si>
    <t>Ikimokyklinio ugdymo įstaigų auklėtojų papildomiems etatams nuo rugsėjo 1 d. įvesti</t>
  </si>
  <si>
    <t>Priešgaisrinės tarnybos mašinos išperkamoji nuoma</t>
  </si>
  <si>
    <t>Centralizuotas fondas švietimo reikmėms</t>
  </si>
  <si>
    <t>Aplinkos apsaugos rėmimo spec.programa</t>
  </si>
  <si>
    <t xml:space="preserve">  Pašalpų ir kompensacijų skaičiavimas ir mok.</t>
  </si>
  <si>
    <t xml:space="preserve"> iš jų mokinio krepšelis</t>
  </si>
  <si>
    <t>Jonavos r. mokykla - darželis ''Šilelis''</t>
  </si>
  <si>
    <t>Rajono savivaldybės administracija (Suaugusiųjų švietimo programa)</t>
  </si>
  <si>
    <t>Valstybės investicijų programoje numatyti proj.</t>
  </si>
  <si>
    <t>iš jų Bukonių pagrindinės mokyklos renovacija</t>
  </si>
  <si>
    <t xml:space="preserve">      Užusalių pagrindinės mokyklos renovacija</t>
  </si>
  <si>
    <t xml:space="preserve">      Melioracijos projektų finansavimas</t>
  </si>
  <si>
    <t xml:space="preserve">      Transporto įsigijimas</t>
  </si>
  <si>
    <t>Investicinių projektų, galimybių studijų, kitų dokumentų paraiškoms teikti rengimas</t>
  </si>
  <si>
    <r>
      <t xml:space="preserve">Paslaugų verslui programa                          </t>
    </r>
    <r>
      <rPr>
        <sz val="8"/>
        <rFont val="Arial"/>
        <family val="2"/>
      </rPr>
      <t>(VšĮ Jonavos verslo informacijos centras)</t>
    </r>
  </si>
  <si>
    <r>
      <t xml:space="preserve">Suaugusiųjų švietimo programa                   </t>
    </r>
    <r>
      <rPr>
        <sz val="8"/>
        <rFont val="Arial"/>
        <family val="2"/>
      </rPr>
      <t>(VšĮ Jonavos suaugusiųjų švietimo centras)</t>
    </r>
  </si>
  <si>
    <t>Valst.biudž.bendr.dotacijos kompensacija,iš jų</t>
  </si>
  <si>
    <t>Administracijos išlaikymas,iš jų valstyb.funkc.</t>
  </si>
  <si>
    <t>Administracijos išlaikymas,iš jų valstyb. funkc.</t>
  </si>
  <si>
    <r>
      <t xml:space="preserve">Prevencinė progr. "Saugi aplinka-saugi Jonava" </t>
    </r>
    <r>
      <rPr>
        <sz val="8"/>
        <rFont val="Arial"/>
        <family val="2"/>
      </rPr>
      <t>(Jonavos r. policijos komisariatas)</t>
    </r>
  </si>
  <si>
    <t>Prevencinė progr. "Saugi aplinka-saugi Jonava"</t>
  </si>
  <si>
    <t>Kultūra, sportas</t>
  </si>
  <si>
    <t>Socialinių projektų finansavimas</t>
  </si>
  <si>
    <t>Kultūros vertyvių tvarkymo ir išsaugojimo darbų programa</t>
  </si>
  <si>
    <t>Socialinė parama kompensacijoms už būstą</t>
  </si>
  <si>
    <t>Mokinių pavežėjimas nereguliaraus susisiekimo priemonėmis</t>
  </si>
  <si>
    <t>Kompensacijos (lengvatinis kel. pervežimas reguliaraus susisiekimo priemonėmis)</t>
  </si>
  <si>
    <t>Darbo rinkos politikos reng. ir įgyvendinimas</t>
  </si>
  <si>
    <t xml:space="preserve">           folkloro festivaliui "Trys ratilėliu"</t>
  </si>
  <si>
    <t>iš jų: mokinio krepšelis</t>
  </si>
  <si>
    <t xml:space="preserve">        sveikatos priežiūros progr.mokyklose</t>
  </si>
  <si>
    <t>iš jų dalyvavimui moksleivių dainų šventėje</t>
  </si>
  <si>
    <t>iš jų darbo rinkos polit.reng.ir įgyvendinimas</t>
  </si>
  <si>
    <t>Vaikų lopšelis-darželis ''Dobilas''</t>
  </si>
  <si>
    <t xml:space="preserve">   iš jų lankstinuko "Jonavos r. lankytinos vietos" išleidimui</t>
  </si>
  <si>
    <t xml:space="preserve">      iš jų festivaliui  "Aidas - 2005"</t>
  </si>
  <si>
    <t xml:space="preserve">   iš jų aplinkos pritaikymui neįgaliesiems</t>
  </si>
  <si>
    <t>iš jų: kultūros renginių programa</t>
  </si>
  <si>
    <t>Darbo rinkos politikos reng.ir įgyvendinimas</t>
  </si>
  <si>
    <t xml:space="preserve">        darbo rinkos politikos reng. Ir įgyvendinim</t>
  </si>
  <si>
    <t xml:space="preserve">  Jaunimo projektų dalinis finansavimas</t>
  </si>
  <si>
    <t>1.3.3h</t>
  </si>
  <si>
    <t>1.3.3k.</t>
  </si>
  <si>
    <t>1.3.3r</t>
  </si>
  <si>
    <t>1.3.3s</t>
  </si>
  <si>
    <t>1.4.1.</t>
  </si>
  <si>
    <t>1.4.2.</t>
  </si>
  <si>
    <t>1.4.3.</t>
  </si>
  <si>
    <t>1.5.1.</t>
  </si>
  <si>
    <t>1.5.2.</t>
  </si>
  <si>
    <t>1.5.3.</t>
  </si>
  <si>
    <t>1.5.4.</t>
  </si>
  <si>
    <t>1.21.</t>
  </si>
  <si>
    <t>1.23.</t>
  </si>
  <si>
    <t>1.30.</t>
  </si>
  <si>
    <t>1.31.</t>
  </si>
  <si>
    <t>1.32.</t>
  </si>
  <si>
    <t>1.33.</t>
  </si>
  <si>
    <t>1.34.</t>
  </si>
  <si>
    <t>1.35.</t>
  </si>
  <si>
    <t>1.36.</t>
  </si>
  <si>
    <t>2.8.1.</t>
  </si>
  <si>
    <t>2.8.2.</t>
  </si>
  <si>
    <t>2.9.</t>
  </si>
  <si>
    <t>2.10.</t>
  </si>
  <si>
    <t>Valstybinių funkcijų vykdymas</t>
  </si>
  <si>
    <t>2.10.1.</t>
  </si>
  <si>
    <t>3.7.</t>
  </si>
  <si>
    <t>4.1.1.</t>
  </si>
  <si>
    <t>4.1 2</t>
  </si>
  <si>
    <t>4.1 3</t>
  </si>
  <si>
    <t>5.1 1</t>
  </si>
  <si>
    <t>5.1 2</t>
  </si>
  <si>
    <t>5.1 3</t>
  </si>
  <si>
    <t>6.1 1</t>
  </si>
  <si>
    <t>6.1 2</t>
  </si>
  <si>
    <t>6.1 3</t>
  </si>
  <si>
    <t>6.9.</t>
  </si>
  <si>
    <t>7.1 1</t>
  </si>
  <si>
    <t>7.1 2</t>
  </si>
  <si>
    <t>7.6.</t>
  </si>
  <si>
    <t>8.1 1</t>
  </si>
  <si>
    <t>8.1 2</t>
  </si>
  <si>
    <t>8.1 3</t>
  </si>
  <si>
    <t>8.9.</t>
  </si>
  <si>
    <t>9.1 1</t>
  </si>
  <si>
    <t>9.1 2</t>
  </si>
  <si>
    <t>9.1 3.</t>
  </si>
  <si>
    <t>10.1 1</t>
  </si>
  <si>
    <t>10.1 2</t>
  </si>
  <si>
    <t>10.1 3</t>
  </si>
  <si>
    <t>10.5.</t>
  </si>
  <si>
    <t>11.1 1</t>
  </si>
  <si>
    <t>11.1 2</t>
  </si>
  <si>
    <t>11.1 3</t>
  </si>
  <si>
    <t>11.7.</t>
  </si>
  <si>
    <t>48.1.</t>
  </si>
  <si>
    <t>48.2.</t>
  </si>
  <si>
    <t>49.1.</t>
  </si>
  <si>
    <t>49.2.</t>
  </si>
  <si>
    <t>55.3.</t>
  </si>
  <si>
    <t>1.30.1</t>
  </si>
  <si>
    <t>1.30.2</t>
  </si>
  <si>
    <t>1.30.3</t>
  </si>
  <si>
    <t>1.30.4</t>
  </si>
  <si>
    <t>1.30.5</t>
  </si>
  <si>
    <t>1.30.6</t>
  </si>
  <si>
    <t>1.30.7</t>
  </si>
  <si>
    <t>1.30.8</t>
  </si>
  <si>
    <t>1.37.</t>
  </si>
  <si>
    <t>1.38.</t>
  </si>
  <si>
    <t xml:space="preserve">           projekto "Ein saulelė aplink žemę" dal. finansavimas (kelionės išlaidos į Portugaliją)</t>
  </si>
  <si>
    <t>55.1.3.</t>
  </si>
  <si>
    <t>55.1.2.</t>
  </si>
  <si>
    <t>55.1.1.</t>
  </si>
  <si>
    <t xml:space="preserve">  valstybinių funkcijų administravimas, iš jų :</t>
  </si>
  <si>
    <t xml:space="preserve">       mokinio krepšelis</t>
  </si>
  <si>
    <t xml:space="preserve">  Mobilizacijos administravimas</t>
  </si>
  <si>
    <t xml:space="preserve">  Nuosavybės teisių atkūrimo nagrinėjimas bei spredimų priėmimas</t>
  </si>
  <si>
    <t xml:space="preserve">  Valstybės garantijų nuomininkams vykdymas</t>
  </si>
  <si>
    <t xml:space="preserve">IŠ VISO </t>
  </si>
  <si>
    <t>1.13.</t>
  </si>
  <si>
    <t xml:space="preserve">Palyginimas su 2005 m.pradžioje  patvirtintu planu </t>
  </si>
  <si>
    <t xml:space="preserve">Sveikatos priežiūros viešųjų įstaigų finansinės atskaitomybės revizijų atlikimas </t>
  </si>
  <si>
    <t xml:space="preserve">Daugiabučių gyvenamųjų namų kap.remontas </t>
  </si>
  <si>
    <t>1.39.</t>
  </si>
  <si>
    <t>Virbalų ir Juodmenos kv. elektros linijų eksploatacinės išlaidos</t>
  </si>
  <si>
    <t>Kapitalo investicijos, remontai, rezervas</t>
  </si>
  <si>
    <t>pat. planu</t>
  </si>
  <si>
    <t>patiksl.plan</t>
  </si>
  <si>
    <r>
      <t xml:space="preserve">Pastatams pagal energetines savybes sertifikuoti </t>
    </r>
    <r>
      <rPr>
        <sz val="8"/>
        <rFont val="Arial"/>
        <family val="2"/>
      </rPr>
      <t>(valst.biudž.bendr.dotacijos kompensac.)</t>
    </r>
  </si>
  <si>
    <t>1.40.</t>
  </si>
  <si>
    <t>Urbanizuotų teritorijų kartografavimas su vektorine kelių, hidrografijos ir pastatų informac.</t>
  </si>
  <si>
    <t>Medicininės įrangos pagal lizingo sutartis išpirkimas</t>
  </si>
  <si>
    <r>
      <t xml:space="preserve">Detaliųjų planų žemės sklypams rengimas </t>
    </r>
    <r>
      <rPr>
        <sz val="8"/>
        <rFont val="Arial"/>
        <family val="2"/>
      </rPr>
      <t xml:space="preserve">(Krašto muziejaus, Kultūros centro,"Lietavos"pagrindinės mok., "Santarvės" pagrindinės mok. ir kt.) </t>
    </r>
  </si>
  <si>
    <t>Miesto viešasis ūkis, iš jų:</t>
  </si>
  <si>
    <t>3.2 1</t>
  </si>
  <si>
    <t>3.2 2</t>
  </si>
  <si>
    <t>3.2 3</t>
  </si>
  <si>
    <t xml:space="preserve">    Naujų gėlynų projektavimas ir įrengimas J.Basanavičiaus, Žeimių, Chemikų g-vėse </t>
  </si>
  <si>
    <t xml:space="preserve">   Gelžbetoninių dekoratyvinių šiukšlių dėžių prie takų, gatvių, žaidimų aikštelių pirkimas</t>
  </si>
  <si>
    <r>
      <t xml:space="preserve">   Daugiabučių namų numeracijos lentelių atnaujinimas Rimkų,Kosmonautų </t>
    </r>
    <r>
      <rPr>
        <i/>
        <sz val="9"/>
        <rFont val="Arial"/>
        <family val="2"/>
      </rPr>
      <t>g.kvartaluose</t>
    </r>
  </si>
  <si>
    <t>Antrojo pasaulinio karo dalyvių organizacijos rėmimo programa</t>
  </si>
  <si>
    <t>3.8.</t>
  </si>
  <si>
    <t xml:space="preserve">1.41. </t>
  </si>
  <si>
    <t>1.42.</t>
  </si>
  <si>
    <t>Bendruomenių kūrimosi išlaidų dengimas</t>
  </si>
  <si>
    <t xml:space="preserve">               Papildoma medžiaga prie sprendimo </t>
  </si>
  <si>
    <t xml:space="preserve">                2006 m. planas </t>
  </si>
  <si>
    <t>Kaimo renginių rėmimo programa</t>
  </si>
  <si>
    <t>1.30.9</t>
  </si>
  <si>
    <t xml:space="preserve">  Kaimo mokytojų kelionės išlaidų dalinis kompensavimas</t>
  </si>
  <si>
    <t>1.30.10</t>
  </si>
  <si>
    <t xml:space="preserve"> Ugdymo įstaigų patalpų remontas</t>
  </si>
  <si>
    <t>3.2 4</t>
  </si>
  <si>
    <t>Kelių greideriavimas</t>
  </si>
  <si>
    <t xml:space="preserve">    iš jų: visuomeninių organizacijų rėmimas</t>
  </si>
  <si>
    <t xml:space="preserve">                                                                                 Rajono savivaldybės tarybos</t>
  </si>
  <si>
    <t xml:space="preserve">                                                                                 2006 m.sausio 26 d. sprendimo Nr.1 TS -11</t>
  </si>
  <si>
    <t xml:space="preserve">                                                                                 1 priedas</t>
  </si>
  <si>
    <t xml:space="preserve">Gyventojų pajamų mokestis (49,83 proc.dalis nuo visų įplaukų)              </t>
  </si>
  <si>
    <t>2006 m. sausio 26 d. sprendimo Nr. 1 TS-11</t>
  </si>
  <si>
    <t xml:space="preserve">                                                                                 2006 m. sausio 26 d. sprendimo Nr.1 TS -11</t>
  </si>
  <si>
    <t xml:space="preserve">                                                                                 3 priedas</t>
  </si>
  <si>
    <t>2006 m. sausio 26 d. sprendimo Nr. 1 TS -11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</si>
</sst>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"/>
  </numFmts>
  <fonts count="10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4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2" fillId="0" borderId="0" xfId="0" applyFont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3" xfId="0" applyBorder="1" applyAlignment="1">
      <alignment/>
    </xf>
    <xf numFmtId="0" fontId="1" fillId="0" borderId="29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2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40" xfId="0" applyBorder="1" applyAlignment="1">
      <alignment/>
    </xf>
    <xf numFmtId="0" fontId="0" fillId="0" borderId="1" xfId="0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4" fontId="4" fillId="0" borderId="9" xfId="0" applyNumberFormat="1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70" fontId="8" fillId="0" borderId="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70" fontId="1" fillId="0" borderId="26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170" fontId="1" fillId="0" borderId="19" xfId="0" applyNumberFormat="1" applyFont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4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170" fontId="1" fillId="0" borderId="24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4"/>
  <sheetViews>
    <sheetView workbookViewId="0" topLeftCell="B1">
      <selection activeCell="F7" sqref="F7"/>
    </sheetView>
  </sheetViews>
  <sheetFormatPr defaultColWidth="9.140625" defaultRowHeight="12.75"/>
  <cols>
    <col min="1" max="1" width="9.140625" style="0" hidden="1" customWidth="1"/>
    <col min="2" max="2" width="66.140625" style="0" customWidth="1"/>
    <col min="3" max="3" width="7.421875" style="0" customWidth="1"/>
  </cols>
  <sheetData>
    <row r="1" ht="12.75">
      <c r="B1" t="s">
        <v>622</v>
      </c>
    </row>
    <row r="2" ht="12.75">
      <c r="B2" t="s">
        <v>623</v>
      </c>
    </row>
    <row r="3" ht="12.75">
      <c r="B3" t="s">
        <v>624</v>
      </c>
    </row>
    <row r="5" s="1" customFormat="1" ht="12.75">
      <c r="B5" s="1" t="s">
        <v>34</v>
      </c>
    </row>
    <row r="6" s="1" customFormat="1" ht="12.75"/>
    <row r="7" ht="13.5" thickBot="1">
      <c r="D7" t="s">
        <v>0</v>
      </c>
    </row>
    <row r="8" spans="2:4" ht="13.5" thickBot="1">
      <c r="B8" s="51" t="s">
        <v>352</v>
      </c>
      <c r="C8" s="37" t="s">
        <v>1</v>
      </c>
      <c r="D8" s="38" t="s">
        <v>2</v>
      </c>
    </row>
    <row r="9" spans="2:4" s="1" customFormat="1" ht="12.75">
      <c r="B9" s="50" t="s">
        <v>3</v>
      </c>
      <c r="C9" s="39">
        <v>1</v>
      </c>
      <c r="D9" s="54">
        <f>D10+D13+D17</f>
        <v>33502</v>
      </c>
    </row>
    <row r="10" spans="2:4" s="1" customFormat="1" ht="12.75">
      <c r="B10" s="48" t="s">
        <v>4</v>
      </c>
      <c r="C10" s="19">
        <v>2</v>
      </c>
      <c r="D10" s="55">
        <f>D11+D12</f>
        <v>30467</v>
      </c>
    </row>
    <row r="11" spans="2:4" ht="12.75">
      <c r="B11" s="49" t="s">
        <v>625</v>
      </c>
      <c r="C11" s="16">
        <v>3</v>
      </c>
      <c r="D11" s="56">
        <v>22593</v>
      </c>
    </row>
    <row r="12" spans="2:4" ht="12.75">
      <c r="B12" s="49" t="s">
        <v>5</v>
      </c>
      <c r="C12" s="16">
        <v>4</v>
      </c>
      <c r="D12" s="56">
        <v>7874</v>
      </c>
    </row>
    <row r="13" spans="2:4" s="1" customFormat="1" ht="12.75">
      <c r="B13" s="48" t="s">
        <v>6</v>
      </c>
      <c r="C13" s="19">
        <v>5</v>
      </c>
      <c r="D13" s="55">
        <f>D14+D15+D16</f>
        <v>2360</v>
      </c>
    </row>
    <row r="14" spans="2:4" ht="12.75">
      <c r="B14" s="49" t="s">
        <v>7</v>
      </c>
      <c r="C14" s="16">
        <v>6</v>
      </c>
      <c r="D14" s="56">
        <v>380</v>
      </c>
    </row>
    <row r="15" spans="2:4" ht="12.75">
      <c r="B15" s="49" t="s">
        <v>8</v>
      </c>
      <c r="C15" s="16">
        <v>7</v>
      </c>
      <c r="D15" s="56">
        <v>1960</v>
      </c>
    </row>
    <row r="16" spans="2:4" ht="12.75">
      <c r="B16" s="49" t="s">
        <v>9</v>
      </c>
      <c r="C16" s="16">
        <v>8</v>
      </c>
      <c r="D16" s="56">
        <v>20</v>
      </c>
    </row>
    <row r="17" spans="2:4" s="1" customFormat="1" ht="12.75">
      <c r="B17" s="48" t="s">
        <v>10</v>
      </c>
      <c r="C17" s="19">
        <v>9</v>
      </c>
      <c r="D17" s="55">
        <f>D18+D19+D20</f>
        <v>675</v>
      </c>
    </row>
    <row r="18" spans="2:4" ht="12.75">
      <c r="B18" s="49" t="s">
        <v>11</v>
      </c>
      <c r="C18" s="16">
        <v>10</v>
      </c>
      <c r="D18" s="56">
        <v>85</v>
      </c>
    </row>
    <row r="19" spans="2:4" ht="12.75">
      <c r="B19" s="49" t="s">
        <v>12</v>
      </c>
      <c r="C19" s="16">
        <v>11</v>
      </c>
      <c r="D19" s="56">
        <v>40</v>
      </c>
    </row>
    <row r="20" spans="2:4" ht="12.75">
      <c r="B20" s="49" t="s">
        <v>13</v>
      </c>
      <c r="C20" s="16">
        <v>12</v>
      </c>
      <c r="D20" s="56">
        <v>550</v>
      </c>
    </row>
    <row r="21" spans="2:4" s="1" customFormat="1" ht="12.75">
      <c r="B21" s="48" t="s">
        <v>14</v>
      </c>
      <c r="C21" s="19">
        <v>13</v>
      </c>
      <c r="D21" s="55">
        <f>D22+D26+D30</f>
        <v>2713</v>
      </c>
    </row>
    <row r="22" spans="2:4" s="1" customFormat="1" ht="12.75">
      <c r="B22" s="48" t="s">
        <v>15</v>
      </c>
      <c r="C22" s="19">
        <v>14</v>
      </c>
      <c r="D22" s="55">
        <f>D23+D24+D25</f>
        <v>685</v>
      </c>
    </row>
    <row r="23" spans="2:4" ht="25.5">
      <c r="B23" s="61" t="s">
        <v>16</v>
      </c>
      <c r="C23" s="16">
        <v>15</v>
      </c>
      <c r="D23" s="56">
        <v>637</v>
      </c>
    </row>
    <row r="24" spans="2:4" ht="12.75">
      <c r="B24" s="49" t="s">
        <v>17</v>
      </c>
      <c r="C24" s="16">
        <v>16</v>
      </c>
      <c r="D24" s="56">
        <v>25</v>
      </c>
    </row>
    <row r="25" spans="2:4" ht="12.75">
      <c r="B25" s="49" t="s">
        <v>18</v>
      </c>
      <c r="C25" s="16">
        <v>17</v>
      </c>
      <c r="D25" s="56">
        <v>23</v>
      </c>
    </row>
    <row r="26" spans="2:4" s="1" customFormat="1" ht="12.75">
      <c r="B26" s="48" t="s">
        <v>19</v>
      </c>
      <c r="C26" s="19">
        <v>18</v>
      </c>
      <c r="D26" s="55">
        <f>D27+D28+D29</f>
        <v>1698</v>
      </c>
    </row>
    <row r="27" spans="2:4" ht="12.75">
      <c r="B27" s="49" t="s">
        <v>20</v>
      </c>
      <c r="C27" s="16">
        <v>19</v>
      </c>
      <c r="D27" s="56">
        <v>131</v>
      </c>
    </row>
    <row r="28" spans="2:4" ht="12.75">
      <c r="B28" s="49" t="s">
        <v>21</v>
      </c>
      <c r="C28" s="16">
        <v>20</v>
      </c>
      <c r="D28" s="56">
        <v>1397</v>
      </c>
    </row>
    <row r="29" spans="2:4" ht="12.75">
      <c r="B29" s="49" t="s">
        <v>22</v>
      </c>
      <c r="C29" s="16">
        <v>21</v>
      </c>
      <c r="D29" s="56">
        <v>170</v>
      </c>
    </row>
    <row r="30" spans="2:4" s="1" customFormat="1" ht="12.75">
      <c r="B30" s="48" t="s">
        <v>23</v>
      </c>
      <c r="C30" s="19">
        <v>22</v>
      </c>
      <c r="D30" s="55">
        <v>330</v>
      </c>
    </row>
    <row r="31" spans="2:4" s="1" customFormat="1" ht="12.75">
      <c r="B31" s="48" t="s">
        <v>24</v>
      </c>
      <c r="C31" s="19">
        <v>23</v>
      </c>
      <c r="D31" s="55">
        <v>60</v>
      </c>
    </row>
    <row r="32" spans="2:4" s="1" customFormat="1" ht="12.75">
      <c r="B32" s="48" t="s">
        <v>25</v>
      </c>
      <c r="C32" s="19">
        <v>24</v>
      </c>
      <c r="D32" s="55">
        <v>114</v>
      </c>
    </row>
    <row r="33" spans="2:4" s="1" customFormat="1" ht="25.5">
      <c r="B33" s="62" t="s">
        <v>26</v>
      </c>
      <c r="C33" s="19">
        <v>25</v>
      </c>
      <c r="D33" s="55">
        <v>323.6</v>
      </c>
    </row>
    <row r="34" spans="2:4" s="1" customFormat="1" ht="12.75">
      <c r="B34" s="48" t="s">
        <v>27</v>
      </c>
      <c r="C34" s="19">
        <v>26</v>
      </c>
      <c r="D34" s="55">
        <f>D9+D21+D31+D32+D33</f>
        <v>36712.6</v>
      </c>
    </row>
    <row r="35" spans="2:4" s="1" customFormat="1" ht="12.75">
      <c r="B35" s="48" t="s">
        <v>353</v>
      </c>
      <c r="C35" s="19">
        <v>27</v>
      </c>
      <c r="D35" s="55">
        <f>D36+D40</f>
        <v>38629.4</v>
      </c>
    </row>
    <row r="36" spans="2:4" s="1" customFormat="1" ht="12.75">
      <c r="B36" s="48" t="s">
        <v>354</v>
      </c>
      <c r="C36" s="19">
        <v>28</v>
      </c>
      <c r="D36" s="55">
        <f>D37+D38+D39</f>
        <v>37381.4</v>
      </c>
    </row>
    <row r="37" spans="2:4" ht="12.75">
      <c r="B37" s="49" t="s">
        <v>28</v>
      </c>
      <c r="C37" s="16">
        <v>29</v>
      </c>
      <c r="D37" s="56">
        <v>14744.4</v>
      </c>
    </row>
    <row r="38" spans="2:4" ht="12.75">
      <c r="B38" s="49" t="s">
        <v>29</v>
      </c>
      <c r="C38" s="16">
        <v>30</v>
      </c>
      <c r="D38" s="56">
        <v>20316</v>
      </c>
    </row>
    <row r="39" spans="2:4" ht="12.75">
      <c r="B39" s="49" t="s">
        <v>30</v>
      </c>
      <c r="C39" s="16">
        <v>31</v>
      </c>
      <c r="D39" s="56">
        <v>2321</v>
      </c>
    </row>
    <row r="40" spans="2:4" s="1" customFormat="1" ht="13.5" thickBot="1">
      <c r="B40" s="52" t="s">
        <v>31</v>
      </c>
      <c r="C40" s="57">
        <v>32</v>
      </c>
      <c r="D40" s="58">
        <v>1248</v>
      </c>
    </row>
    <row r="41" spans="2:4" s="1" customFormat="1" ht="13.5" thickBot="1">
      <c r="B41" s="53" t="s">
        <v>32</v>
      </c>
      <c r="C41" s="59">
        <v>33</v>
      </c>
      <c r="D41" s="60">
        <f>D34+D35</f>
        <v>75342</v>
      </c>
    </row>
    <row r="44" ht="12.75">
      <c r="B44" t="s">
        <v>33</v>
      </c>
    </row>
  </sheetData>
  <printOptions/>
  <pageMargins left="1.1811023622047245" right="0.7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2"/>
  <sheetViews>
    <sheetView workbookViewId="0" topLeftCell="B1">
      <selection activeCell="H5" sqref="H5"/>
    </sheetView>
  </sheetViews>
  <sheetFormatPr defaultColWidth="9.140625" defaultRowHeight="12.75"/>
  <cols>
    <col min="1" max="1" width="9.140625" style="0" hidden="1" customWidth="1"/>
    <col min="2" max="2" width="5.57421875" style="2" customWidth="1"/>
    <col min="3" max="3" width="40.7109375" style="0" customWidth="1"/>
    <col min="4" max="7" width="9.140625" style="65" customWidth="1"/>
  </cols>
  <sheetData>
    <row r="1" spans="3:4" ht="12.75">
      <c r="C1" t="s">
        <v>380</v>
      </c>
      <c r="D1" s="64" t="s">
        <v>382</v>
      </c>
    </row>
    <row r="2" spans="3:4" ht="12.75">
      <c r="C2" t="s">
        <v>381</v>
      </c>
      <c r="D2" s="64" t="s">
        <v>626</v>
      </c>
    </row>
    <row r="3" ht="12.75">
      <c r="D3" s="64" t="s">
        <v>355</v>
      </c>
    </row>
    <row r="4" spans="9:10" ht="12.75">
      <c r="I4" s="65"/>
      <c r="J4" s="65"/>
    </row>
    <row r="5" spans="2:7" s="1" customFormat="1" ht="12.75">
      <c r="B5" s="3"/>
      <c r="C5" s="1" t="s">
        <v>379</v>
      </c>
      <c r="D5" s="66"/>
      <c r="E5" s="66"/>
      <c r="F5" s="66"/>
      <c r="G5" s="66"/>
    </row>
    <row r="6" ht="13.5" thickBot="1">
      <c r="F6" s="65" t="s">
        <v>356</v>
      </c>
    </row>
    <row r="7" spans="2:9" ht="12.75">
      <c r="B7" s="133" t="s">
        <v>37</v>
      </c>
      <c r="C7" s="22" t="s">
        <v>389</v>
      </c>
      <c r="D7" s="134" t="s">
        <v>39</v>
      </c>
      <c r="E7" s="135"/>
      <c r="F7" s="136" t="s">
        <v>383</v>
      </c>
      <c r="G7" s="137"/>
      <c r="I7" s="64"/>
    </row>
    <row r="8" spans="2:7" ht="12.75">
      <c r="B8" s="138" t="s">
        <v>41</v>
      </c>
      <c r="C8" s="11"/>
      <c r="D8" s="7"/>
      <c r="E8" s="8" t="s">
        <v>44</v>
      </c>
      <c r="F8" s="7" t="s">
        <v>45</v>
      </c>
      <c r="G8" s="73" t="s">
        <v>47</v>
      </c>
    </row>
    <row r="9" spans="2:10" ht="13.5" thickBot="1">
      <c r="B9" s="141"/>
      <c r="C9" s="31"/>
      <c r="D9" s="34"/>
      <c r="E9" s="32"/>
      <c r="F9" s="34" t="s">
        <v>49</v>
      </c>
      <c r="G9" s="35" t="s">
        <v>50</v>
      </c>
      <c r="J9" s="64"/>
    </row>
    <row r="10" spans="2:7" ht="12.75">
      <c r="B10" s="140" t="s">
        <v>58</v>
      </c>
      <c r="C10" s="12" t="s">
        <v>59</v>
      </c>
      <c r="D10" s="10">
        <v>17472.5</v>
      </c>
      <c r="E10" s="10">
        <v>14617.5</v>
      </c>
      <c r="F10" s="10">
        <v>3015.5</v>
      </c>
      <c r="G10" s="69">
        <v>2855</v>
      </c>
    </row>
    <row r="11" spans="2:7" ht="12.75">
      <c r="B11" s="139"/>
      <c r="C11" s="17" t="s">
        <v>384</v>
      </c>
      <c r="D11" s="16">
        <v>182</v>
      </c>
      <c r="E11" s="16">
        <v>182</v>
      </c>
      <c r="F11" s="16">
        <v>119.4</v>
      </c>
      <c r="G11" s="56"/>
    </row>
    <row r="12" spans="2:7" ht="12.75">
      <c r="B12" s="139" t="s">
        <v>124</v>
      </c>
      <c r="C12" s="17" t="s">
        <v>125</v>
      </c>
      <c r="D12" s="16">
        <v>7168.5</v>
      </c>
      <c r="E12" s="16">
        <f>D12-G12</f>
        <v>6580.5</v>
      </c>
      <c r="F12" s="16">
        <v>13</v>
      </c>
      <c r="G12" s="56">
        <v>588</v>
      </c>
    </row>
    <row r="13" spans="2:7" ht="12.75">
      <c r="B13" s="139"/>
      <c r="C13" s="17" t="s">
        <v>357</v>
      </c>
      <c r="D13" s="16">
        <v>40</v>
      </c>
      <c r="E13" s="16">
        <v>40</v>
      </c>
      <c r="F13" s="16"/>
      <c r="G13" s="56"/>
    </row>
    <row r="14" spans="2:7" ht="12.75">
      <c r="B14" s="139"/>
      <c r="C14" s="17" t="s">
        <v>358</v>
      </c>
      <c r="D14" s="16">
        <v>3550</v>
      </c>
      <c r="E14" s="16">
        <v>3550</v>
      </c>
      <c r="F14" s="16"/>
      <c r="G14" s="56"/>
    </row>
    <row r="15" spans="2:7" ht="12.75">
      <c r="B15" s="139" t="s">
        <v>140</v>
      </c>
      <c r="C15" s="17" t="s">
        <v>141</v>
      </c>
      <c r="D15" s="16">
        <v>2151.7</v>
      </c>
      <c r="E15" s="16">
        <f>D15-G15</f>
        <v>2145.7</v>
      </c>
      <c r="F15" s="16">
        <v>174.3</v>
      </c>
      <c r="G15" s="56">
        <v>6</v>
      </c>
    </row>
    <row r="16" spans="2:7" ht="12.75">
      <c r="B16" s="139" t="s">
        <v>152</v>
      </c>
      <c r="C16" s="17" t="s">
        <v>153</v>
      </c>
      <c r="D16" s="16">
        <v>924.9</v>
      </c>
      <c r="E16" s="16">
        <v>912.9</v>
      </c>
      <c r="F16" s="16">
        <v>192.7</v>
      </c>
      <c r="G16" s="56">
        <v>12</v>
      </c>
    </row>
    <row r="17" spans="2:7" ht="12.75">
      <c r="B17" s="139" t="s">
        <v>166</v>
      </c>
      <c r="C17" s="17" t="s">
        <v>167</v>
      </c>
      <c r="D17" s="16">
        <v>666.4</v>
      </c>
      <c r="E17" s="16">
        <f>D17-G17</f>
        <v>658.1999999999999</v>
      </c>
      <c r="F17" s="16">
        <v>141.9</v>
      </c>
      <c r="G17" s="56">
        <v>8.2</v>
      </c>
    </row>
    <row r="18" spans="2:7" ht="12.75">
      <c r="B18" s="139" t="s">
        <v>176</v>
      </c>
      <c r="C18" s="17" t="s">
        <v>177</v>
      </c>
      <c r="D18" s="16">
        <v>819.3</v>
      </c>
      <c r="E18" s="16">
        <v>806.3</v>
      </c>
      <c r="F18" s="16">
        <v>189.4</v>
      </c>
      <c r="G18" s="56">
        <v>13</v>
      </c>
    </row>
    <row r="19" spans="2:7" ht="12.75">
      <c r="B19" s="139" t="s">
        <v>186</v>
      </c>
      <c r="C19" s="17" t="s">
        <v>187</v>
      </c>
      <c r="D19" s="16">
        <v>1346.7</v>
      </c>
      <c r="E19" s="16">
        <f aca="true" t="shared" si="0" ref="E19:E50">D19-G19</f>
        <v>1336.7</v>
      </c>
      <c r="F19" s="16">
        <v>118.2</v>
      </c>
      <c r="G19" s="56">
        <v>10</v>
      </c>
    </row>
    <row r="20" spans="2:7" ht="12.75">
      <c r="B20" s="139" t="s">
        <v>194</v>
      </c>
      <c r="C20" s="17" t="s">
        <v>195</v>
      </c>
      <c r="D20" s="16">
        <v>915.9</v>
      </c>
      <c r="E20" s="16">
        <f t="shared" si="0"/>
        <v>908.3</v>
      </c>
      <c r="F20" s="16">
        <v>176.8</v>
      </c>
      <c r="G20" s="56">
        <v>7.6</v>
      </c>
    </row>
    <row r="21" spans="2:7" ht="12.75">
      <c r="B21" s="139" t="s">
        <v>204</v>
      </c>
      <c r="C21" s="17" t="s">
        <v>205</v>
      </c>
      <c r="D21" s="16">
        <v>666</v>
      </c>
      <c r="E21" s="16">
        <f t="shared" si="0"/>
        <v>642</v>
      </c>
      <c r="F21" s="16">
        <v>165.3</v>
      </c>
      <c r="G21" s="56">
        <v>24</v>
      </c>
    </row>
    <row r="22" spans="2:7" ht="12.75">
      <c r="B22" s="139" t="s">
        <v>214</v>
      </c>
      <c r="C22" s="17" t="s">
        <v>215</v>
      </c>
      <c r="D22" s="16">
        <v>604.2</v>
      </c>
      <c r="E22" s="16">
        <f t="shared" si="0"/>
        <v>588.2</v>
      </c>
      <c r="F22" s="16">
        <v>156.5</v>
      </c>
      <c r="G22" s="56">
        <v>16</v>
      </c>
    </row>
    <row r="23" spans="2:7" ht="12.75">
      <c r="B23" s="139" t="s">
        <v>223</v>
      </c>
      <c r="C23" s="17" t="s">
        <v>224</v>
      </c>
      <c r="D23" s="16">
        <v>1000.2</v>
      </c>
      <c r="E23" s="16">
        <f t="shared" si="0"/>
        <v>980.2</v>
      </c>
      <c r="F23" s="16">
        <v>173.7</v>
      </c>
      <c r="G23" s="56">
        <v>20</v>
      </c>
    </row>
    <row r="24" spans="2:7" ht="12.75">
      <c r="B24" s="139" t="s">
        <v>234</v>
      </c>
      <c r="C24" s="17" t="s">
        <v>359</v>
      </c>
      <c r="D24" s="16">
        <v>968.4</v>
      </c>
      <c r="E24" s="16">
        <f t="shared" si="0"/>
        <v>968.4</v>
      </c>
      <c r="F24" s="16">
        <v>484.7</v>
      </c>
      <c r="G24" s="56"/>
    </row>
    <row r="25" spans="2:7" ht="12.75">
      <c r="B25" s="139" t="s">
        <v>236</v>
      </c>
      <c r="C25" s="17" t="s">
        <v>360</v>
      </c>
      <c r="D25" s="16">
        <v>1090.8</v>
      </c>
      <c r="E25" s="16">
        <f t="shared" si="0"/>
        <v>1090.8</v>
      </c>
      <c r="F25" s="16">
        <v>644</v>
      </c>
      <c r="G25" s="56"/>
    </row>
    <row r="26" spans="2:7" ht="12.75">
      <c r="B26" s="139" t="s">
        <v>237</v>
      </c>
      <c r="C26" s="17" t="s">
        <v>240</v>
      </c>
      <c r="D26" s="16">
        <v>947.4</v>
      </c>
      <c r="E26" s="16">
        <f t="shared" si="0"/>
        <v>947.4</v>
      </c>
      <c r="F26" s="16">
        <v>509.7</v>
      </c>
      <c r="G26" s="56"/>
    </row>
    <row r="27" spans="2:7" ht="12.75">
      <c r="B27" s="139" t="s">
        <v>239</v>
      </c>
      <c r="C27" s="17" t="s">
        <v>361</v>
      </c>
      <c r="D27" s="16">
        <v>847.7</v>
      </c>
      <c r="E27" s="16">
        <f t="shared" si="0"/>
        <v>847.7</v>
      </c>
      <c r="F27" s="16">
        <v>445</v>
      </c>
      <c r="G27" s="56"/>
    </row>
    <row r="28" spans="2:7" ht="12.75">
      <c r="B28" s="139" t="s">
        <v>241</v>
      </c>
      <c r="C28" s="17" t="s">
        <v>243</v>
      </c>
      <c r="D28" s="16">
        <v>920.7</v>
      </c>
      <c r="E28" s="16">
        <f t="shared" si="0"/>
        <v>920.7</v>
      </c>
      <c r="F28" s="16">
        <v>454.8</v>
      </c>
      <c r="G28" s="56"/>
    </row>
    <row r="29" spans="2:7" ht="12.75">
      <c r="B29" s="139" t="s">
        <v>242</v>
      </c>
      <c r="C29" s="17" t="s">
        <v>362</v>
      </c>
      <c r="D29" s="16">
        <v>116</v>
      </c>
      <c r="E29" s="16">
        <f t="shared" si="0"/>
        <v>116</v>
      </c>
      <c r="F29" s="16">
        <v>52.4</v>
      </c>
      <c r="G29" s="56"/>
    </row>
    <row r="30" spans="2:7" ht="12.75">
      <c r="B30" s="139" t="s">
        <v>244</v>
      </c>
      <c r="C30" s="17" t="s">
        <v>363</v>
      </c>
      <c r="D30" s="16">
        <v>179.4</v>
      </c>
      <c r="E30" s="16">
        <f t="shared" si="0"/>
        <v>179.4</v>
      </c>
      <c r="F30" s="16">
        <v>85.5</v>
      </c>
      <c r="G30" s="56"/>
    </row>
    <row r="31" spans="2:7" ht="12.75">
      <c r="B31" s="139" t="s">
        <v>245</v>
      </c>
      <c r="C31" s="17" t="s">
        <v>364</v>
      </c>
      <c r="D31" s="16">
        <v>105.9</v>
      </c>
      <c r="E31" s="16">
        <f t="shared" si="0"/>
        <v>105.9</v>
      </c>
      <c r="F31" s="16">
        <v>55.4</v>
      </c>
      <c r="G31" s="56"/>
    </row>
    <row r="32" spans="2:7" ht="12.75">
      <c r="B32" s="139" t="s">
        <v>247</v>
      </c>
      <c r="C32" s="17" t="s">
        <v>365</v>
      </c>
      <c r="D32" s="16">
        <v>108.6</v>
      </c>
      <c r="E32" s="16">
        <f t="shared" si="0"/>
        <v>108.6</v>
      </c>
      <c r="F32" s="16">
        <v>56.2</v>
      </c>
      <c r="G32" s="56"/>
    </row>
    <row r="33" spans="2:7" ht="12.75">
      <c r="B33" s="139" t="s">
        <v>249</v>
      </c>
      <c r="C33" s="17" t="s">
        <v>366</v>
      </c>
      <c r="D33" s="16">
        <v>569</v>
      </c>
      <c r="E33" s="16">
        <f t="shared" si="0"/>
        <v>569</v>
      </c>
      <c r="F33" s="16">
        <v>268.4</v>
      </c>
      <c r="G33" s="56"/>
    </row>
    <row r="34" spans="2:7" ht="12.75">
      <c r="B34" s="139" t="s">
        <v>251</v>
      </c>
      <c r="C34" s="17" t="s">
        <v>367</v>
      </c>
      <c r="D34" s="16">
        <v>103.1</v>
      </c>
      <c r="E34" s="16">
        <f t="shared" si="0"/>
        <v>103.1</v>
      </c>
      <c r="F34" s="16">
        <v>49.6</v>
      </c>
      <c r="G34" s="56"/>
    </row>
    <row r="35" spans="2:7" ht="12.75">
      <c r="B35" s="139" t="s">
        <v>253</v>
      </c>
      <c r="C35" s="17" t="s">
        <v>368</v>
      </c>
      <c r="D35" s="16">
        <v>88.9</v>
      </c>
      <c r="E35" s="16">
        <f t="shared" si="0"/>
        <v>88.9</v>
      </c>
      <c r="F35" s="16">
        <v>48.3</v>
      </c>
      <c r="G35" s="56"/>
    </row>
    <row r="36" spans="2:7" ht="12.75">
      <c r="B36" s="139" t="s">
        <v>254</v>
      </c>
      <c r="C36" s="17" t="s">
        <v>385</v>
      </c>
      <c r="D36" s="16">
        <v>1353.5</v>
      </c>
      <c r="E36" s="16">
        <f t="shared" si="0"/>
        <v>1353.5</v>
      </c>
      <c r="F36" s="16">
        <v>840.4</v>
      </c>
      <c r="G36" s="56"/>
    </row>
    <row r="37" spans="2:7" ht="12.75">
      <c r="B37" s="139" t="s">
        <v>256</v>
      </c>
      <c r="C37" s="17" t="s">
        <v>386</v>
      </c>
      <c r="D37" s="16">
        <v>174.5</v>
      </c>
      <c r="E37" s="16">
        <f t="shared" si="0"/>
        <v>174.5</v>
      </c>
      <c r="F37" s="16">
        <v>103.9</v>
      </c>
      <c r="G37" s="56"/>
    </row>
    <row r="38" spans="2:7" ht="12.75">
      <c r="B38" s="139" t="s">
        <v>258</v>
      </c>
      <c r="C38" s="17" t="s">
        <v>259</v>
      </c>
      <c r="D38" s="16">
        <v>3350.2</v>
      </c>
      <c r="E38" s="16">
        <f t="shared" si="0"/>
        <v>3350.2</v>
      </c>
      <c r="F38" s="16">
        <v>2315.7</v>
      </c>
      <c r="G38" s="56"/>
    </row>
    <row r="39" spans="2:7" ht="12.75">
      <c r="B39" s="139" t="s">
        <v>260</v>
      </c>
      <c r="C39" s="63" t="s">
        <v>387</v>
      </c>
      <c r="D39" s="16">
        <v>870.2</v>
      </c>
      <c r="E39" s="16">
        <f t="shared" si="0"/>
        <v>870.2</v>
      </c>
      <c r="F39" s="16">
        <v>487.3</v>
      </c>
      <c r="G39" s="56"/>
    </row>
    <row r="40" spans="2:7" ht="12.75">
      <c r="B40" s="139" t="s">
        <v>261</v>
      </c>
      <c r="C40" s="63" t="s">
        <v>262</v>
      </c>
      <c r="D40" s="16">
        <v>2526.6</v>
      </c>
      <c r="E40" s="16">
        <f t="shared" si="0"/>
        <v>2526.6</v>
      </c>
      <c r="F40" s="16">
        <v>1752.9</v>
      </c>
      <c r="G40" s="56"/>
    </row>
    <row r="41" spans="2:7" ht="12.75">
      <c r="B41" s="139" t="s">
        <v>263</v>
      </c>
      <c r="C41" s="63" t="s">
        <v>264</v>
      </c>
      <c r="D41" s="16">
        <v>1149.4</v>
      </c>
      <c r="E41" s="16">
        <f t="shared" si="0"/>
        <v>1149.4</v>
      </c>
      <c r="F41" s="16">
        <v>660.9</v>
      </c>
      <c r="G41" s="56"/>
    </row>
    <row r="42" spans="2:7" ht="12.75">
      <c r="B42" s="139" t="s">
        <v>265</v>
      </c>
      <c r="C42" s="63" t="s">
        <v>344</v>
      </c>
      <c r="D42" s="16">
        <v>1484.6</v>
      </c>
      <c r="E42" s="16">
        <f t="shared" si="0"/>
        <v>1484.6</v>
      </c>
      <c r="F42" s="16">
        <v>976</v>
      </c>
      <c r="G42" s="56"/>
    </row>
    <row r="43" spans="2:7" ht="12.75">
      <c r="B43" s="139" t="s">
        <v>266</v>
      </c>
      <c r="C43" s="63" t="s">
        <v>388</v>
      </c>
      <c r="D43" s="16">
        <v>1266.5</v>
      </c>
      <c r="E43" s="16">
        <f t="shared" si="0"/>
        <v>1266.5</v>
      </c>
      <c r="F43" s="16">
        <v>842</v>
      </c>
      <c r="G43" s="56"/>
    </row>
    <row r="44" spans="2:7" ht="12.75">
      <c r="B44" s="139" t="s">
        <v>267</v>
      </c>
      <c r="C44" s="17" t="s">
        <v>269</v>
      </c>
      <c r="D44" s="16">
        <v>1899</v>
      </c>
      <c r="E44" s="16">
        <f t="shared" si="0"/>
        <v>1899</v>
      </c>
      <c r="F44" s="16">
        <v>1276.4</v>
      </c>
      <c r="G44" s="56"/>
    </row>
    <row r="45" spans="2:7" ht="12.75">
      <c r="B45" s="139" t="s">
        <v>268</v>
      </c>
      <c r="C45" s="17" t="s">
        <v>369</v>
      </c>
      <c r="D45" s="16">
        <v>2424.4</v>
      </c>
      <c r="E45" s="16">
        <f t="shared" si="0"/>
        <v>2424.4</v>
      </c>
      <c r="F45" s="16">
        <v>1645.3</v>
      </c>
      <c r="G45" s="56"/>
    </row>
    <row r="46" spans="2:7" ht="12.75">
      <c r="B46" s="139" t="s">
        <v>270</v>
      </c>
      <c r="C46" s="17" t="s">
        <v>340</v>
      </c>
      <c r="D46" s="16">
        <v>1525.8</v>
      </c>
      <c r="E46" s="16">
        <f t="shared" si="0"/>
        <v>1525.8</v>
      </c>
      <c r="F46" s="16">
        <v>1100.3</v>
      </c>
      <c r="G46" s="56"/>
    </row>
    <row r="47" spans="2:7" ht="12.75">
      <c r="B47" s="139" t="s">
        <v>272</v>
      </c>
      <c r="C47" s="17" t="s">
        <v>274</v>
      </c>
      <c r="D47" s="16">
        <v>780.9</v>
      </c>
      <c r="E47" s="16">
        <f t="shared" si="0"/>
        <v>780.9</v>
      </c>
      <c r="F47" s="16">
        <v>458.6</v>
      </c>
      <c r="G47" s="56"/>
    </row>
    <row r="48" spans="2:7" ht="12.75">
      <c r="B48" s="139" t="s">
        <v>273</v>
      </c>
      <c r="C48" s="17" t="s">
        <v>276</v>
      </c>
      <c r="D48" s="16">
        <v>623</v>
      </c>
      <c r="E48" s="16">
        <f t="shared" si="0"/>
        <v>623</v>
      </c>
      <c r="F48" s="16">
        <v>422.3</v>
      </c>
      <c r="G48" s="56"/>
    </row>
    <row r="49" spans="2:7" ht="12.75">
      <c r="B49" s="139" t="s">
        <v>275</v>
      </c>
      <c r="C49" s="17" t="s">
        <v>278</v>
      </c>
      <c r="D49" s="16">
        <v>553.9</v>
      </c>
      <c r="E49" s="16">
        <f t="shared" si="0"/>
        <v>553.9</v>
      </c>
      <c r="F49" s="16">
        <v>370.7</v>
      </c>
      <c r="G49" s="56"/>
    </row>
    <row r="50" spans="2:7" ht="12.75">
      <c r="B50" s="139" t="s">
        <v>277</v>
      </c>
      <c r="C50" s="17" t="s">
        <v>370</v>
      </c>
      <c r="D50" s="16">
        <v>613.1</v>
      </c>
      <c r="E50" s="16">
        <f t="shared" si="0"/>
        <v>613.1</v>
      </c>
      <c r="F50" s="16">
        <v>376.2</v>
      </c>
      <c r="G50" s="56"/>
    </row>
    <row r="51" spans="2:7" ht="12.75">
      <c r="B51" s="139" t="s">
        <v>279</v>
      </c>
      <c r="C51" s="17" t="s">
        <v>282</v>
      </c>
      <c r="D51" s="16">
        <v>669.7</v>
      </c>
      <c r="E51" s="16">
        <f aca="true" t="shared" si="1" ref="E51:E68">D51-G51</f>
        <v>669.7</v>
      </c>
      <c r="F51" s="16">
        <v>462.4</v>
      </c>
      <c r="G51" s="56"/>
    </row>
    <row r="52" spans="2:7" ht="12.75">
      <c r="B52" s="139" t="s">
        <v>281</v>
      </c>
      <c r="C52" s="17" t="s">
        <v>284</v>
      </c>
      <c r="D52" s="16">
        <v>570.2</v>
      </c>
      <c r="E52" s="16">
        <f t="shared" si="1"/>
        <v>570.2</v>
      </c>
      <c r="F52" s="16">
        <v>343.1</v>
      </c>
      <c r="G52" s="56"/>
    </row>
    <row r="53" spans="2:7" ht="12.75">
      <c r="B53" s="139" t="s">
        <v>283</v>
      </c>
      <c r="C53" s="17" t="s">
        <v>286</v>
      </c>
      <c r="D53" s="16">
        <v>878.9</v>
      </c>
      <c r="E53" s="16">
        <f t="shared" si="1"/>
        <v>878.9</v>
      </c>
      <c r="F53" s="16">
        <v>605.7</v>
      </c>
      <c r="G53" s="56"/>
    </row>
    <row r="54" spans="2:7" ht="12.75">
      <c r="B54" s="139" t="s">
        <v>285</v>
      </c>
      <c r="C54" s="17" t="s">
        <v>371</v>
      </c>
      <c r="D54" s="16">
        <v>723.9</v>
      </c>
      <c r="E54" s="16">
        <f t="shared" si="1"/>
        <v>723.9</v>
      </c>
      <c r="F54" s="16">
        <v>476.6</v>
      </c>
      <c r="G54" s="56"/>
    </row>
    <row r="55" spans="2:7" ht="12.75">
      <c r="B55" s="139" t="s">
        <v>287</v>
      </c>
      <c r="C55" s="17" t="s">
        <v>290</v>
      </c>
      <c r="D55" s="16">
        <v>763.5</v>
      </c>
      <c r="E55" s="16">
        <f t="shared" si="1"/>
        <v>763.5</v>
      </c>
      <c r="F55" s="16">
        <v>480.1</v>
      </c>
      <c r="G55" s="56"/>
    </row>
    <row r="56" spans="2:7" ht="12.75">
      <c r="B56" s="139" t="s">
        <v>289</v>
      </c>
      <c r="C56" s="17" t="s">
        <v>292</v>
      </c>
      <c r="D56" s="16">
        <v>483.1</v>
      </c>
      <c r="E56" s="16">
        <f t="shared" si="1"/>
        <v>483.1</v>
      </c>
      <c r="F56" s="16">
        <v>298.9</v>
      </c>
      <c r="G56" s="56"/>
    </row>
    <row r="57" spans="2:7" ht="12.75">
      <c r="B57" s="139" t="s">
        <v>291</v>
      </c>
      <c r="C57" s="17" t="s">
        <v>294</v>
      </c>
      <c r="D57" s="16">
        <v>788.6</v>
      </c>
      <c r="E57" s="16">
        <f t="shared" si="1"/>
        <v>788.6</v>
      </c>
      <c r="F57" s="16">
        <v>518.2</v>
      </c>
      <c r="G57" s="56"/>
    </row>
    <row r="58" spans="2:7" ht="12.75">
      <c r="B58" s="139" t="s">
        <v>293</v>
      </c>
      <c r="C58" s="17" t="s">
        <v>296</v>
      </c>
      <c r="D58" s="16">
        <v>1289.4</v>
      </c>
      <c r="E58" s="16">
        <f t="shared" si="1"/>
        <v>1289.4</v>
      </c>
      <c r="F58" s="16">
        <v>792.5</v>
      </c>
      <c r="G58" s="56"/>
    </row>
    <row r="59" spans="2:7" ht="12.75">
      <c r="B59" s="139" t="s">
        <v>295</v>
      </c>
      <c r="C59" s="17" t="s">
        <v>298</v>
      </c>
      <c r="D59" s="16">
        <v>1614.4</v>
      </c>
      <c r="E59" s="16">
        <f t="shared" si="1"/>
        <v>1614.4</v>
      </c>
      <c r="F59" s="16">
        <v>1142</v>
      </c>
      <c r="G59" s="56"/>
    </row>
    <row r="60" spans="2:7" ht="12.75">
      <c r="B60" s="139" t="s">
        <v>372</v>
      </c>
      <c r="C60" s="17" t="s">
        <v>300</v>
      </c>
      <c r="D60" s="16">
        <v>1302.5</v>
      </c>
      <c r="E60" s="16">
        <f t="shared" si="1"/>
        <v>1302.5</v>
      </c>
      <c r="F60" s="16">
        <v>508.6</v>
      </c>
      <c r="G60" s="56"/>
    </row>
    <row r="61" spans="2:7" ht="12.75">
      <c r="B61" s="139" t="s">
        <v>373</v>
      </c>
      <c r="C61" s="17" t="s">
        <v>306</v>
      </c>
      <c r="D61" s="16">
        <v>188</v>
      </c>
      <c r="E61" s="16">
        <f t="shared" si="1"/>
        <v>188</v>
      </c>
      <c r="F61" s="16">
        <v>133.4</v>
      </c>
      <c r="G61" s="56"/>
    </row>
    <row r="62" spans="2:7" ht="12.75">
      <c r="B62" s="139" t="s">
        <v>374</v>
      </c>
      <c r="C62" s="17" t="s">
        <v>308</v>
      </c>
      <c r="D62" s="16">
        <v>660.5</v>
      </c>
      <c r="E62" s="16">
        <f t="shared" si="1"/>
        <v>645.5</v>
      </c>
      <c r="F62" s="16">
        <v>432.8</v>
      </c>
      <c r="G62" s="56">
        <v>15</v>
      </c>
    </row>
    <row r="63" spans="2:7" ht="12.75">
      <c r="B63" s="139" t="s">
        <v>375</v>
      </c>
      <c r="C63" s="17" t="s">
        <v>309</v>
      </c>
      <c r="D63" s="16">
        <v>960.1</v>
      </c>
      <c r="E63" s="16">
        <f t="shared" si="1"/>
        <v>930.1</v>
      </c>
      <c r="F63" s="16">
        <v>349</v>
      </c>
      <c r="G63" s="56">
        <v>30</v>
      </c>
    </row>
    <row r="64" spans="2:7" ht="12.75">
      <c r="B64" s="139" t="s">
        <v>376</v>
      </c>
      <c r="C64" s="17" t="s">
        <v>310</v>
      </c>
      <c r="D64" s="16">
        <v>1121.8</v>
      </c>
      <c r="E64" s="16">
        <f t="shared" si="1"/>
        <v>1121.8</v>
      </c>
      <c r="F64" s="16">
        <v>569</v>
      </c>
      <c r="G64" s="56"/>
    </row>
    <row r="65" spans="2:7" ht="12.75">
      <c r="B65" s="139" t="s">
        <v>377</v>
      </c>
      <c r="C65" s="17" t="s">
        <v>311</v>
      </c>
      <c r="D65" s="16">
        <v>354.4</v>
      </c>
      <c r="E65" s="16">
        <f t="shared" si="1"/>
        <v>354.4</v>
      </c>
      <c r="F65" s="16">
        <v>182.4</v>
      </c>
      <c r="G65" s="56"/>
    </row>
    <row r="66" spans="2:7" ht="12.75">
      <c r="B66" s="139" t="s">
        <v>297</v>
      </c>
      <c r="C66" s="17" t="s">
        <v>312</v>
      </c>
      <c r="D66" s="16">
        <v>245.8</v>
      </c>
      <c r="E66" s="16">
        <f t="shared" si="1"/>
        <v>245.8</v>
      </c>
      <c r="F66" s="16">
        <v>144.5</v>
      </c>
      <c r="G66" s="56"/>
    </row>
    <row r="67" spans="2:7" ht="12.75">
      <c r="B67" s="139" t="s">
        <v>299</v>
      </c>
      <c r="C67" s="17" t="s">
        <v>313</v>
      </c>
      <c r="D67" s="16">
        <v>1459.4</v>
      </c>
      <c r="E67" s="16">
        <f t="shared" si="1"/>
        <v>1459.4</v>
      </c>
      <c r="F67" s="16">
        <v>767.1</v>
      </c>
      <c r="G67" s="56"/>
    </row>
    <row r="68" spans="2:7" ht="13.5" thickBot="1">
      <c r="B68" s="144" t="s">
        <v>305</v>
      </c>
      <c r="C68" s="46" t="s">
        <v>316</v>
      </c>
      <c r="D68" s="45">
        <v>890</v>
      </c>
      <c r="E68" s="45">
        <f t="shared" si="1"/>
        <v>890</v>
      </c>
      <c r="F68" s="45">
        <v>550.7</v>
      </c>
      <c r="G68" s="145"/>
    </row>
    <row r="69" spans="2:7" s="1" customFormat="1" ht="13.5" thickBot="1">
      <c r="B69" s="142"/>
      <c r="C69" s="118" t="s">
        <v>317</v>
      </c>
      <c r="D69" s="117">
        <f>D68+D67+D66+D65+D64+D63+D62+D61+D60+D59+D58+D57+D56+D55+D54+D53+D52+D51+D50+D49+D48+D47+D46+D45+D44+D43+D42+D41+D40+D39+D38+D37+D36+D35+D34+D33+D32+D31+D30+D29+D28+D27+D26+D25+D24+D23+D22+D21+D20+D19+D18+D17+D16+D15+D12+D10</f>
        <v>75342</v>
      </c>
      <c r="E69" s="117">
        <f>E68+E67+E66+E65+E64+E63+E62+E61+E60+E59+E58+E57+E56+E55+E54+E53+E52+E51+E50+E49+E48+E47+E46+E45+E44+E43+E42+E41+E40+E39+E38+E37+E36+E35+E34+E33+E32+E31+E30+E29+E28+E27+E26+E25+E24+E23+E22+E21+E20+E19+E18+E17+E16+E15+E12+E10</f>
        <v>71737.2</v>
      </c>
      <c r="F69" s="117">
        <f>F68+F67+F66+F65+F64+F63+F62+F61+F60+F59+F58+F57+F56+F55+F54+F53+F52+F51+F50+F49+F48+F47+F46+F45+F44+F43+F42+F41+F40+F39+F38+F37+F36+F35+F34+F33+F32+F31+F30+F29+F28+F27+F26+F25+F24+F23+F22+F21+F20+F19+F18+F17+F16+F15+F12+F10</f>
        <v>30057.20000000001</v>
      </c>
      <c r="G69" s="143">
        <f>G68+G67+G66+G65+G64+G63+G62+G61+G60+G59+G58+G57+G56+G55+G54+G53+G52+G51+G50+G49+G48+G47+G46+G45+G44+G43+G42+G41+G40+G39+G38+G37+G36+G35+G34+G33+G32+G31+G30+G29+G28+G27+G26+G25+G24+G23+G22+G21+G20+G19+G18+G17+G16+G15+G12+G10</f>
        <v>3604.8</v>
      </c>
    </row>
    <row r="72" ht="12.75">
      <c r="C72" t="s">
        <v>378</v>
      </c>
    </row>
  </sheetData>
  <printOptions/>
  <pageMargins left="1.1811023622047245" right="0.7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47"/>
  <sheetViews>
    <sheetView workbookViewId="0" topLeftCell="B1">
      <selection activeCell="F9" sqref="F9"/>
    </sheetView>
  </sheetViews>
  <sheetFormatPr defaultColWidth="9.140625" defaultRowHeight="12.75"/>
  <cols>
    <col min="1" max="1" width="9.140625" style="0" hidden="1" customWidth="1"/>
    <col min="2" max="2" width="60.8515625" style="0" customWidth="1"/>
    <col min="3" max="3" width="15.421875" style="0" customWidth="1"/>
  </cols>
  <sheetData>
    <row r="1" ht="12.75">
      <c r="B1" t="s">
        <v>622</v>
      </c>
    </row>
    <row r="2" ht="12.75">
      <c r="B2" t="s">
        <v>627</v>
      </c>
    </row>
    <row r="3" ht="12.75">
      <c r="B3" t="s">
        <v>628</v>
      </c>
    </row>
    <row r="5" s="1" customFormat="1" ht="12.75">
      <c r="B5" s="1" t="s">
        <v>426</v>
      </c>
    </row>
    <row r="6" s="1" customFormat="1" ht="12.75">
      <c r="B6" s="1" t="s">
        <v>427</v>
      </c>
    </row>
    <row r="7" s="1" customFormat="1" ht="12.75">
      <c r="B7" s="1" t="s">
        <v>428</v>
      </c>
    </row>
    <row r="9" ht="13.5" thickBot="1">
      <c r="C9" t="s">
        <v>36</v>
      </c>
    </row>
    <row r="10" spans="2:3" ht="13.5" thickBot="1">
      <c r="B10" s="70" t="s">
        <v>429</v>
      </c>
      <c r="C10" s="71" t="s">
        <v>390</v>
      </c>
    </row>
    <row r="11" spans="2:3" ht="12.75">
      <c r="B11" s="68" t="s">
        <v>391</v>
      </c>
      <c r="C11" s="69">
        <v>30.8</v>
      </c>
    </row>
    <row r="12" spans="2:3" ht="12.75">
      <c r="B12" s="67" t="s">
        <v>392</v>
      </c>
      <c r="C12" s="56">
        <v>65</v>
      </c>
    </row>
    <row r="13" spans="2:3" ht="12.75">
      <c r="B13" s="67" t="s">
        <v>393</v>
      </c>
      <c r="C13" s="56">
        <v>6</v>
      </c>
    </row>
    <row r="14" spans="2:3" ht="12.75">
      <c r="B14" s="67" t="s">
        <v>394</v>
      </c>
      <c r="C14" s="56">
        <v>21</v>
      </c>
    </row>
    <row r="15" spans="2:3" ht="12.75">
      <c r="B15" s="67" t="s">
        <v>395</v>
      </c>
      <c r="C15" s="56">
        <v>2.3</v>
      </c>
    </row>
    <row r="16" spans="2:3" ht="12.75">
      <c r="B16" s="67" t="s">
        <v>396</v>
      </c>
      <c r="C16" s="56">
        <v>13</v>
      </c>
    </row>
    <row r="17" spans="2:3" ht="12.75">
      <c r="B17" s="67" t="s">
        <v>397</v>
      </c>
      <c r="C17" s="56">
        <v>23</v>
      </c>
    </row>
    <row r="18" spans="2:3" ht="12.75">
      <c r="B18" s="67" t="s">
        <v>398</v>
      </c>
      <c r="C18" s="56">
        <v>13.6</v>
      </c>
    </row>
    <row r="19" spans="2:3" ht="12.75">
      <c r="B19" s="67" t="s">
        <v>399</v>
      </c>
      <c r="C19" s="56">
        <v>18.5</v>
      </c>
    </row>
    <row r="20" spans="2:3" ht="12.75">
      <c r="B20" s="67" t="s">
        <v>400</v>
      </c>
      <c r="C20" s="56">
        <v>2</v>
      </c>
    </row>
    <row r="21" spans="2:3" ht="12.75">
      <c r="B21" s="67" t="s">
        <v>401</v>
      </c>
      <c r="C21" s="56">
        <v>150</v>
      </c>
    </row>
    <row r="22" spans="2:3" ht="12.75">
      <c r="B22" s="67" t="s">
        <v>402</v>
      </c>
      <c r="C22" s="56">
        <v>100</v>
      </c>
    </row>
    <row r="23" spans="2:3" ht="12.75">
      <c r="B23" s="67" t="s">
        <v>403</v>
      </c>
      <c r="C23" s="56">
        <v>145</v>
      </c>
    </row>
    <row r="24" spans="2:3" ht="12.75">
      <c r="B24" s="67" t="s">
        <v>404</v>
      </c>
      <c r="C24" s="56">
        <v>155.6</v>
      </c>
    </row>
    <row r="25" spans="2:3" ht="12.75">
      <c r="B25" s="67" t="s">
        <v>405</v>
      </c>
      <c r="C25" s="56">
        <v>151</v>
      </c>
    </row>
    <row r="26" spans="2:3" ht="12.75">
      <c r="B26" s="67" t="s">
        <v>406</v>
      </c>
      <c r="C26" s="56">
        <v>6</v>
      </c>
    </row>
    <row r="27" spans="2:3" ht="12.75">
      <c r="B27" s="67" t="s">
        <v>407</v>
      </c>
      <c r="C27" s="56">
        <v>23.7</v>
      </c>
    </row>
    <row r="28" spans="2:3" ht="12.75">
      <c r="B28" s="67" t="s">
        <v>408</v>
      </c>
      <c r="C28" s="56">
        <v>10</v>
      </c>
    </row>
    <row r="29" spans="2:3" ht="12.75">
      <c r="B29" s="67" t="s">
        <v>409</v>
      </c>
      <c r="C29" s="56">
        <v>8.8</v>
      </c>
    </row>
    <row r="30" spans="2:3" ht="12.75">
      <c r="B30" s="67" t="s">
        <v>410</v>
      </c>
      <c r="C30" s="56">
        <v>80.5</v>
      </c>
    </row>
    <row r="31" spans="2:3" ht="12.75">
      <c r="B31" s="67" t="s">
        <v>411</v>
      </c>
      <c r="C31" s="56">
        <v>5</v>
      </c>
    </row>
    <row r="32" spans="2:3" ht="12.75">
      <c r="B32" s="67" t="s">
        <v>412</v>
      </c>
      <c r="C32" s="56">
        <v>3.4</v>
      </c>
    </row>
    <row r="33" spans="2:3" ht="12.75">
      <c r="B33" s="67" t="s">
        <v>424</v>
      </c>
      <c r="C33" s="56">
        <v>80</v>
      </c>
    </row>
    <row r="34" spans="2:3" ht="12.75">
      <c r="B34" s="67" t="s">
        <v>425</v>
      </c>
      <c r="C34" s="56">
        <v>9</v>
      </c>
    </row>
    <row r="35" spans="2:3" ht="12.75">
      <c r="B35" s="67" t="s">
        <v>413</v>
      </c>
      <c r="C35" s="56">
        <v>6.3</v>
      </c>
    </row>
    <row r="36" spans="2:3" ht="12.75">
      <c r="B36" s="67" t="s">
        <v>414</v>
      </c>
      <c r="C36" s="56">
        <v>2.7</v>
      </c>
    </row>
    <row r="37" spans="2:3" ht="12.75">
      <c r="B37" s="67" t="s">
        <v>415</v>
      </c>
      <c r="C37" s="56">
        <v>146.5</v>
      </c>
    </row>
    <row r="38" spans="2:3" ht="12.75">
      <c r="B38" s="67" t="s">
        <v>416</v>
      </c>
      <c r="C38" s="56">
        <v>54</v>
      </c>
    </row>
    <row r="39" spans="2:3" ht="12.75">
      <c r="B39" s="67" t="s">
        <v>417</v>
      </c>
      <c r="C39" s="56">
        <v>267</v>
      </c>
    </row>
    <row r="40" spans="2:3" ht="12.75">
      <c r="B40" s="67" t="s">
        <v>418</v>
      </c>
      <c r="C40" s="56">
        <v>43</v>
      </c>
    </row>
    <row r="41" spans="2:3" ht="12.75">
      <c r="B41" s="67" t="s">
        <v>419</v>
      </c>
      <c r="C41" s="56">
        <v>1.5</v>
      </c>
    </row>
    <row r="42" spans="2:3" ht="12.75">
      <c r="B42" s="67" t="s">
        <v>420</v>
      </c>
      <c r="C42" s="56">
        <v>43.8</v>
      </c>
    </row>
    <row r="43" spans="2:3" ht="13.5" thickBot="1">
      <c r="B43" s="72" t="s">
        <v>421</v>
      </c>
      <c r="C43" s="73">
        <v>10</v>
      </c>
    </row>
    <row r="44" spans="2:3" ht="13.5" thickBot="1">
      <c r="B44" s="74" t="s">
        <v>422</v>
      </c>
      <c r="C44" s="60">
        <f>SUM(C11:C43)</f>
        <v>1698.0000000000002</v>
      </c>
    </row>
    <row r="45" spans="2:3" s="1" customFormat="1" ht="12.75">
      <c r="B45"/>
      <c r="C45"/>
    </row>
    <row r="47" ht="12.75">
      <c r="B47" t="s">
        <v>423</v>
      </c>
    </row>
  </sheetData>
  <printOptions/>
  <pageMargins left="1.1811023622047245" right="0.7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1"/>
  <sheetViews>
    <sheetView workbookViewId="0" topLeftCell="A1">
      <selection activeCell="F4" sqref="F4"/>
    </sheetView>
  </sheetViews>
  <sheetFormatPr defaultColWidth="9.140625" defaultRowHeight="12.75"/>
  <cols>
    <col min="1" max="1" width="0.13671875" style="0" customWidth="1"/>
    <col min="2" max="2" width="42.140625" style="0" customWidth="1"/>
  </cols>
  <sheetData>
    <row r="1" ht="12.75">
      <c r="C1" t="s">
        <v>430</v>
      </c>
    </row>
    <row r="2" ht="12.75">
      <c r="C2" t="s">
        <v>629</v>
      </c>
    </row>
    <row r="3" ht="12.75">
      <c r="C3" t="s">
        <v>431</v>
      </c>
    </row>
    <row r="5" s="1" customFormat="1" ht="12.75">
      <c r="B5" s="1" t="s">
        <v>439</v>
      </c>
    </row>
    <row r="6" s="1" customFormat="1" ht="12.75">
      <c r="B6" s="1" t="s">
        <v>432</v>
      </c>
    </row>
    <row r="8" ht="13.5" thickBot="1">
      <c r="F8" t="s">
        <v>0</v>
      </c>
    </row>
    <row r="9" spans="2:6" ht="12.75">
      <c r="B9" s="75" t="s">
        <v>440</v>
      </c>
      <c r="C9" s="79" t="s">
        <v>39</v>
      </c>
      <c r="D9" s="23" t="s">
        <v>433</v>
      </c>
      <c r="E9" s="25"/>
      <c r="F9" s="87" t="s">
        <v>434</v>
      </c>
    </row>
    <row r="10" spans="2:6" ht="12.75">
      <c r="B10" s="76" t="s">
        <v>441</v>
      </c>
      <c r="C10" s="80"/>
      <c r="D10" s="11" t="s">
        <v>44</v>
      </c>
      <c r="E10" s="6" t="s">
        <v>45</v>
      </c>
      <c r="F10" s="82" t="s">
        <v>436</v>
      </c>
    </row>
    <row r="11" spans="2:6" ht="13.5" thickBot="1">
      <c r="B11" s="77"/>
      <c r="C11" s="81"/>
      <c r="D11" s="31"/>
      <c r="E11" s="78" t="s">
        <v>435</v>
      </c>
      <c r="F11" s="88"/>
    </row>
    <row r="12" spans="2:6" ht="12.75">
      <c r="B12" s="83" t="s">
        <v>59</v>
      </c>
      <c r="C12" s="102">
        <v>8322</v>
      </c>
      <c r="D12" s="102">
        <v>8322</v>
      </c>
      <c r="E12" s="102">
        <v>620.7</v>
      </c>
      <c r="F12" s="132"/>
    </row>
    <row r="13" spans="2:6" ht="12.75">
      <c r="B13" s="49" t="s">
        <v>125</v>
      </c>
      <c r="C13" s="16">
        <v>1100</v>
      </c>
      <c r="D13" s="16">
        <v>1100</v>
      </c>
      <c r="E13" s="16"/>
      <c r="F13" s="56"/>
    </row>
    <row r="14" spans="2:6" ht="12.75">
      <c r="B14" s="49" t="s">
        <v>153</v>
      </c>
      <c r="C14" s="16">
        <v>561.6</v>
      </c>
      <c r="D14" s="16">
        <v>561.6</v>
      </c>
      <c r="E14" s="16">
        <v>35.1</v>
      </c>
      <c r="F14" s="56"/>
    </row>
    <row r="15" spans="2:6" ht="12.75">
      <c r="B15" s="49" t="s">
        <v>167</v>
      </c>
      <c r="C15" s="16">
        <v>419.5</v>
      </c>
      <c r="D15" s="16">
        <v>419.5</v>
      </c>
      <c r="E15" s="16">
        <v>27.5</v>
      </c>
      <c r="F15" s="56"/>
    </row>
    <row r="16" spans="2:6" ht="12.75">
      <c r="B16" s="49" t="s">
        <v>177</v>
      </c>
      <c r="C16" s="16">
        <v>485.9</v>
      </c>
      <c r="D16" s="16">
        <v>485.9</v>
      </c>
      <c r="E16" s="16">
        <v>35.1</v>
      </c>
      <c r="F16" s="56"/>
    </row>
    <row r="17" spans="2:6" ht="12.75">
      <c r="B17" s="49" t="s">
        <v>187</v>
      </c>
      <c r="C17" s="16">
        <v>1088.5</v>
      </c>
      <c r="D17" s="16">
        <v>1088.5</v>
      </c>
      <c r="E17" s="16">
        <v>19.9</v>
      </c>
      <c r="F17" s="56"/>
    </row>
    <row r="18" spans="2:6" ht="12.75">
      <c r="B18" s="49" t="s">
        <v>195</v>
      </c>
      <c r="C18" s="16">
        <v>625.8</v>
      </c>
      <c r="D18" s="16">
        <v>625.8</v>
      </c>
      <c r="E18" s="16">
        <v>35.1</v>
      </c>
      <c r="F18" s="56"/>
    </row>
    <row r="19" spans="2:6" ht="12.75">
      <c r="B19" s="49" t="s">
        <v>205</v>
      </c>
      <c r="C19" s="16">
        <v>367.1</v>
      </c>
      <c r="D19" s="16">
        <v>367.1</v>
      </c>
      <c r="E19" s="16">
        <v>35.1</v>
      </c>
      <c r="F19" s="56"/>
    </row>
    <row r="20" spans="2:6" ht="12.75">
      <c r="B20" s="49" t="s">
        <v>215</v>
      </c>
      <c r="C20" s="16">
        <v>329.6</v>
      </c>
      <c r="D20" s="16">
        <v>329.6</v>
      </c>
      <c r="E20" s="16">
        <v>35.1</v>
      </c>
      <c r="F20" s="56"/>
    </row>
    <row r="21" spans="2:6" ht="12.75">
      <c r="B21" s="49" t="s">
        <v>224</v>
      </c>
      <c r="C21" s="16">
        <v>659</v>
      </c>
      <c r="D21" s="16">
        <v>659</v>
      </c>
      <c r="E21" s="16">
        <v>35.1</v>
      </c>
      <c r="F21" s="56"/>
    </row>
    <row r="22" spans="2:6" ht="12.75">
      <c r="B22" s="49" t="s">
        <v>437</v>
      </c>
      <c r="C22" s="16">
        <v>100</v>
      </c>
      <c r="D22" s="16">
        <v>100</v>
      </c>
      <c r="E22" s="16"/>
      <c r="F22" s="56"/>
    </row>
    <row r="23" spans="2:6" ht="12.75">
      <c r="B23" s="49" t="s">
        <v>264</v>
      </c>
      <c r="C23" s="16">
        <v>1.2</v>
      </c>
      <c r="D23" s="16">
        <v>1.2</v>
      </c>
      <c r="E23" s="16"/>
      <c r="F23" s="56"/>
    </row>
    <row r="24" spans="2:6" ht="12.75">
      <c r="B24" s="49" t="s">
        <v>308</v>
      </c>
      <c r="C24" s="16">
        <v>660.5</v>
      </c>
      <c r="D24" s="16">
        <v>645.5</v>
      </c>
      <c r="E24" s="16">
        <v>432.8</v>
      </c>
      <c r="F24" s="56">
        <v>15</v>
      </c>
    </row>
    <row r="25" spans="2:6" ht="12.75">
      <c r="B25" s="49" t="s">
        <v>309</v>
      </c>
      <c r="C25" s="16">
        <v>7.1</v>
      </c>
      <c r="D25" s="16">
        <v>7.1</v>
      </c>
      <c r="E25" s="16"/>
      <c r="F25" s="56"/>
    </row>
    <row r="26" spans="2:6" ht="12.75">
      <c r="B26" s="49" t="s">
        <v>310</v>
      </c>
      <c r="C26" s="16">
        <v>9.9</v>
      </c>
      <c r="D26" s="16">
        <v>9.9</v>
      </c>
      <c r="E26" s="16"/>
      <c r="F26" s="56"/>
    </row>
    <row r="27" spans="2:6" ht="13.5" thickBot="1">
      <c r="B27" s="49" t="s">
        <v>311</v>
      </c>
      <c r="C27" s="16">
        <v>6.7</v>
      </c>
      <c r="D27" s="16">
        <v>6.7</v>
      </c>
      <c r="E27" s="16"/>
      <c r="F27" s="56"/>
    </row>
    <row r="28" spans="2:6" s="1" customFormat="1" ht="13.5" thickBot="1">
      <c r="B28" s="53" t="s">
        <v>317</v>
      </c>
      <c r="C28" s="59">
        <f>SUM(C12:C27)</f>
        <v>14744.400000000001</v>
      </c>
      <c r="D28" s="59">
        <f>SUM(D12:D27)</f>
        <v>14729.400000000001</v>
      </c>
      <c r="E28" s="59">
        <f>SUM(E12:E27)</f>
        <v>1311.5000000000002</v>
      </c>
      <c r="F28" s="60">
        <f>SUM(F12:F27)</f>
        <v>15</v>
      </c>
    </row>
    <row r="31" ht="12.75">
      <c r="B31" t="s">
        <v>438</v>
      </c>
    </row>
  </sheetData>
  <printOptions/>
  <pageMargins left="1.1811023622047245" right="0.75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H5" sqref="H5"/>
    </sheetView>
  </sheetViews>
  <sheetFormatPr defaultColWidth="9.140625" defaultRowHeight="12.75"/>
  <cols>
    <col min="1" max="1" width="0.13671875" style="2" customWidth="1"/>
    <col min="2" max="2" width="44.7109375" style="0" customWidth="1"/>
    <col min="3" max="3" width="9.57421875" style="0" customWidth="1"/>
    <col min="4" max="5" width="9.8515625" style="0" customWidth="1"/>
    <col min="6" max="6" width="10.28125" style="0" customWidth="1"/>
    <col min="7" max="7" width="9.140625" style="42" customWidth="1"/>
    <col min="8" max="8" width="9.140625" style="47" customWidth="1"/>
  </cols>
  <sheetData>
    <row r="1" ht="12.75">
      <c r="C1" t="s">
        <v>382</v>
      </c>
    </row>
    <row r="2" ht="12.75">
      <c r="C2" t="s">
        <v>629</v>
      </c>
    </row>
    <row r="3" ht="12.75">
      <c r="C3" t="s">
        <v>442</v>
      </c>
    </row>
    <row r="5" spans="1:8" s="1" customFormat="1" ht="12.75">
      <c r="A5" s="3"/>
      <c r="B5" s="1" t="s">
        <v>453</v>
      </c>
      <c r="G5" s="43"/>
      <c r="H5" s="90"/>
    </row>
    <row r="6" spans="1:8" s="1" customFormat="1" ht="12.75">
      <c r="A6" s="3"/>
      <c r="B6" s="1" t="s">
        <v>443</v>
      </c>
      <c r="G6" s="43"/>
      <c r="H6" s="90"/>
    </row>
    <row r="7" ht="13.5" thickBot="1">
      <c r="F7" t="s">
        <v>0</v>
      </c>
    </row>
    <row r="8" spans="2:6" ht="12.75">
      <c r="B8" s="75" t="s">
        <v>454</v>
      </c>
      <c r="C8" s="26" t="s">
        <v>39</v>
      </c>
      <c r="D8" s="92" t="s">
        <v>455</v>
      </c>
      <c r="E8" s="92"/>
      <c r="F8" s="87" t="s">
        <v>445</v>
      </c>
    </row>
    <row r="9" spans="2:6" ht="12.75">
      <c r="B9" s="76" t="s">
        <v>42</v>
      </c>
      <c r="C9" s="11"/>
      <c r="D9" s="93" t="s">
        <v>444</v>
      </c>
      <c r="E9" s="91" t="s">
        <v>45</v>
      </c>
      <c r="F9" s="82" t="s">
        <v>436</v>
      </c>
    </row>
    <row r="10" spans="2:6" ht="13.5" thickBot="1">
      <c r="B10" s="77"/>
      <c r="C10" s="31"/>
      <c r="D10" s="81"/>
      <c r="E10" s="33" t="s">
        <v>49</v>
      </c>
      <c r="F10" s="35"/>
    </row>
    <row r="11" spans="2:6" ht="12.75">
      <c r="B11" s="83" t="s">
        <v>259</v>
      </c>
      <c r="C11" s="102">
        <v>2837</v>
      </c>
      <c r="D11" s="102">
        <v>2837</v>
      </c>
      <c r="E11" s="102">
        <v>2075.9</v>
      </c>
      <c r="F11" s="84"/>
    </row>
    <row r="12" spans="2:6" ht="12.75">
      <c r="B12" s="49" t="s">
        <v>387</v>
      </c>
      <c r="C12" s="16">
        <v>402.1</v>
      </c>
      <c r="D12" s="16">
        <v>402.1</v>
      </c>
      <c r="E12" s="16">
        <v>296.5</v>
      </c>
      <c r="F12" s="85"/>
    </row>
    <row r="13" spans="2:6" ht="12.75">
      <c r="B13" s="49" t="s">
        <v>262</v>
      </c>
      <c r="C13" s="16">
        <v>2121.6</v>
      </c>
      <c r="D13" s="16">
        <v>2121.6</v>
      </c>
      <c r="E13" s="16">
        <v>1560</v>
      </c>
      <c r="F13" s="85"/>
    </row>
    <row r="14" spans="2:6" ht="12.75">
      <c r="B14" s="49" t="s">
        <v>344</v>
      </c>
      <c r="C14" s="16">
        <v>1091.8</v>
      </c>
      <c r="D14" s="16">
        <v>1091.8</v>
      </c>
      <c r="E14" s="16">
        <v>803.4</v>
      </c>
      <c r="F14" s="85"/>
    </row>
    <row r="15" spans="2:6" ht="12.75">
      <c r="B15" s="49" t="s">
        <v>264</v>
      </c>
      <c r="C15" s="16">
        <v>683.5</v>
      </c>
      <c r="D15" s="16">
        <v>683.5</v>
      </c>
      <c r="E15" s="16">
        <v>503.7</v>
      </c>
      <c r="F15" s="85"/>
    </row>
    <row r="16" spans="2:6" ht="12.75">
      <c r="B16" s="49" t="s">
        <v>388</v>
      </c>
      <c r="C16" s="16">
        <v>927.3</v>
      </c>
      <c r="D16" s="16">
        <v>927.3</v>
      </c>
      <c r="E16" s="16">
        <v>677.3</v>
      </c>
      <c r="F16" s="85"/>
    </row>
    <row r="17" spans="2:6" ht="12.75">
      <c r="B17" s="49" t="s">
        <v>269</v>
      </c>
      <c r="C17" s="16">
        <v>1462.6</v>
      </c>
      <c r="D17" s="16">
        <v>1462.6</v>
      </c>
      <c r="E17" s="16">
        <v>1066.9</v>
      </c>
      <c r="F17" s="85"/>
    </row>
    <row r="18" spans="2:6" ht="12.75">
      <c r="B18" s="49" t="s">
        <v>369</v>
      </c>
      <c r="C18" s="16">
        <v>1960.2</v>
      </c>
      <c r="D18" s="16">
        <v>1960.2</v>
      </c>
      <c r="E18" s="16">
        <v>1430.1</v>
      </c>
      <c r="F18" s="85"/>
    </row>
    <row r="19" spans="2:6" ht="12.75">
      <c r="B19" s="49" t="s">
        <v>340</v>
      </c>
      <c r="C19" s="16">
        <v>1326.7</v>
      </c>
      <c r="D19" s="16">
        <v>1326.7</v>
      </c>
      <c r="E19" s="16">
        <v>968.8</v>
      </c>
      <c r="F19" s="85"/>
    </row>
    <row r="20" spans="2:6" ht="12.75">
      <c r="B20" s="49" t="s">
        <v>276</v>
      </c>
      <c r="C20" s="16">
        <v>440.2</v>
      </c>
      <c r="D20" s="16">
        <v>440.2</v>
      </c>
      <c r="E20" s="16">
        <v>326.8</v>
      </c>
      <c r="F20" s="85"/>
    </row>
    <row r="21" spans="2:6" ht="12.75">
      <c r="B21" s="49" t="s">
        <v>278</v>
      </c>
      <c r="C21" s="16">
        <v>393.8</v>
      </c>
      <c r="D21" s="16">
        <v>393.8</v>
      </c>
      <c r="E21" s="16">
        <v>291.7</v>
      </c>
      <c r="F21" s="85"/>
    </row>
    <row r="22" spans="2:6" ht="12.75">
      <c r="B22" s="49" t="s">
        <v>284</v>
      </c>
      <c r="C22" s="16">
        <v>338.3</v>
      </c>
      <c r="D22" s="16">
        <v>338.3</v>
      </c>
      <c r="E22" s="16">
        <v>250.7</v>
      </c>
      <c r="F22" s="85"/>
    </row>
    <row r="23" spans="2:6" ht="12.75">
      <c r="B23" s="49" t="s">
        <v>286</v>
      </c>
      <c r="C23" s="16">
        <v>654.3</v>
      </c>
      <c r="D23" s="16">
        <v>654.3</v>
      </c>
      <c r="E23" s="16">
        <v>482</v>
      </c>
      <c r="F23" s="85"/>
    </row>
    <row r="24" spans="2:6" ht="12.75">
      <c r="B24" s="49" t="s">
        <v>370</v>
      </c>
      <c r="C24" s="16">
        <v>399.7</v>
      </c>
      <c r="D24" s="16">
        <v>399.7</v>
      </c>
      <c r="E24" s="16">
        <v>296.1</v>
      </c>
      <c r="F24" s="85"/>
    </row>
    <row r="25" spans="2:6" ht="12.75">
      <c r="B25" s="49" t="s">
        <v>371</v>
      </c>
      <c r="C25" s="16">
        <v>475.2</v>
      </c>
      <c r="D25" s="16">
        <v>475.2</v>
      </c>
      <c r="E25" s="16">
        <v>351.8</v>
      </c>
      <c r="F25" s="85"/>
    </row>
    <row r="26" spans="2:6" ht="12.75">
      <c r="B26" s="49" t="s">
        <v>282</v>
      </c>
      <c r="C26" s="16">
        <v>485.7</v>
      </c>
      <c r="D26" s="16">
        <v>485.7</v>
      </c>
      <c r="E26" s="16">
        <v>359.8</v>
      </c>
      <c r="F26" s="85"/>
    </row>
    <row r="27" spans="2:6" ht="12.75">
      <c r="B27" s="49" t="s">
        <v>274</v>
      </c>
      <c r="C27" s="16">
        <v>459.9</v>
      </c>
      <c r="D27" s="16">
        <v>459.9</v>
      </c>
      <c r="E27" s="16">
        <v>338.5</v>
      </c>
      <c r="F27" s="85"/>
    </row>
    <row r="28" spans="2:6" ht="12.75">
      <c r="B28" s="49" t="s">
        <v>290</v>
      </c>
      <c r="C28" s="16">
        <v>469.7</v>
      </c>
      <c r="D28" s="16">
        <v>469.7</v>
      </c>
      <c r="E28" s="16">
        <v>347.7</v>
      </c>
      <c r="F28" s="85"/>
    </row>
    <row r="29" spans="2:6" ht="12.75">
      <c r="B29" s="49" t="s">
        <v>296</v>
      </c>
      <c r="C29" s="16">
        <v>833.6</v>
      </c>
      <c r="D29" s="16">
        <v>833.6</v>
      </c>
      <c r="E29" s="16">
        <v>608.7</v>
      </c>
      <c r="F29" s="85"/>
    </row>
    <row r="30" spans="2:6" ht="12.75">
      <c r="B30" s="49" t="s">
        <v>294</v>
      </c>
      <c r="C30" s="16">
        <v>571.4</v>
      </c>
      <c r="D30" s="16">
        <v>571.4</v>
      </c>
      <c r="E30" s="16">
        <v>414.1</v>
      </c>
      <c r="F30" s="85"/>
    </row>
    <row r="31" spans="2:6" ht="12.75">
      <c r="B31" s="49" t="s">
        <v>292</v>
      </c>
      <c r="C31" s="16">
        <v>274.7</v>
      </c>
      <c r="D31" s="16">
        <v>274.7</v>
      </c>
      <c r="E31" s="16">
        <v>198.9</v>
      </c>
      <c r="F31" s="85"/>
    </row>
    <row r="32" spans="2:6" ht="12.75">
      <c r="B32" s="49" t="s">
        <v>456</v>
      </c>
      <c r="C32" s="16">
        <v>348.6</v>
      </c>
      <c r="D32" s="16">
        <v>348.6</v>
      </c>
      <c r="E32" s="16">
        <v>256.1</v>
      </c>
      <c r="F32" s="85"/>
    </row>
    <row r="33" spans="2:6" ht="12.75">
      <c r="B33" s="49" t="s">
        <v>386</v>
      </c>
      <c r="C33" s="16">
        <v>67.1</v>
      </c>
      <c r="D33" s="16">
        <v>67.1</v>
      </c>
      <c r="E33" s="16">
        <v>49.4</v>
      </c>
      <c r="F33" s="85"/>
    </row>
    <row r="34" spans="2:6" ht="12.75">
      <c r="B34" s="49" t="s">
        <v>446</v>
      </c>
      <c r="C34" s="16">
        <v>42.1</v>
      </c>
      <c r="D34" s="16">
        <v>42.1</v>
      </c>
      <c r="E34" s="16">
        <v>29.9</v>
      </c>
      <c r="F34" s="85"/>
    </row>
    <row r="35" spans="2:6" ht="12.75">
      <c r="B35" s="49" t="s">
        <v>447</v>
      </c>
      <c r="C35" s="16">
        <v>44.2</v>
      </c>
      <c r="D35" s="16">
        <v>44.2</v>
      </c>
      <c r="E35" s="16">
        <v>31.4</v>
      </c>
      <c r="F35" s="85"/>
    </row>
    <row r="36" spans="2:6" ht="12.75">
      <c r="B36" s="49" t="s">
        <v>448</v>
      </c>
      <c r="C36" s="16">
        <v>42.1</v>
      </c>
      <c r="D36" s="16">
        <v>42.1</v>
      </c>
      <c r="E36" s="16">
        <v>29.9</v>
      </c>
      <c r="F36" s="85"/>
    </row>
    <row r="37" spans="2:6" ht="12.75">
      <c r="B37" s="49" t="s">
        <v>449</v>
      </c>
      <c r="C37" s="16">
        <v>51.6</v>
      </c>
      <c r="D37" s="16">
        <v>51.6</v>
      </c>
      <c r="E37" s="16">
        <v>36.7</v>
      </c>
      <c r="F37" s="85"/>
    </row>
    <row r="38" spans="2:6" ht="12.75">
      <c r="B38" s="49" t="s">
        <v>450</v>
      </c>
      <c r="C38" s="16">
        <v>61</v>
      </c>
      <c r="D38" s="16">
        <v>61</v>
      </c>
      <c r="E38" s="16">
        <v>43.4</v>
      </c>
      <c r="F38" s="85"/>
    </row>
    <row r="39" spans="2:6" ht="12.75">
      <c r="B39" s="49" t="s">
        <v>363</v>
      </c>
      <c r="C39" s="16">
        <v>19.5</v>
      </c>
      <c r="D39" s="16">
        <v>19.5</v>
      </c>
      <c r="E39" s="16">
        <v>14.1</v>
      </c>
      <c r="F39" s="85"/>
    </row>
    <row r="40" spans="2:6" ht="12.75">
      <c r="B40" s="49" t="s">
        <v>364</v>
      </c>
      <c r="C40" s="16">
        <v>5.6</v>
      </c>
      <c r="D40" s="16">
        <v>5.6</v>
      </c>
      <c r="E40" s="16">
        <v>4</v>
      </c>
      <c r="F40" s="85"/>
    </row>
    <row r="41" spans="2:6" ht="12.75">
      <c r="B41" s="49" t="s">
        <v>365</v>
      </c>
      <c r="C41" s="16">
        <v>4.2</v>
      </c>
      <c r="D41" s="16">
        <v>4.2</v>
      </c>
      <c r="E41" s="16">
        <v>3</v>
      </c>
      <c r="F41" s="85"/>
    </row>
    <row r="42" spans="2:6" ht="12.75">
      <c r="B42" s="49" t="s">
        <v>366</v>
      </c>
      <c r="C42" s="16">
        <v>48.8</v>
      </c>
      <c r="D42" s="16">
        <v>48.8</v>
      </c>
      <c r="E42" s="16">
        <v>35.2</v>
      </c>
      <c r="F42" s="85"/>
    </row>
    <row r="43" spans="2:6" ht="12.75">
      <c r="B43" s="49" t="s">
        <v>368</v>
      </c>
      <c r="C43" s="16">
        <v>2.8</v>
      </c>
      <c r="D43" s="16">
        <v>2.8</v>
      </c>
      <c r="E43" s="16">
        <v>2</v>
      </c>
      <c r="F43" s="85"/>
    </row>
    <row r="44" spans="2:6" ht="12.75">
      <c r="B44" s="49" t="s">
        <v>306</v>
      </c>
      <c r="C44" s="16">
        <v>114</v>
      </c>
      <c r="D44" s="16">
        <v>114</v>
      </c>
      <c r="E44" s="16">
        <v>87</v>
      </c>
      <c r="F44" s="85"/>
    </row>
    <row r="45" spans="2:6" ht="26.25" thickBot="1">
      <c r="B45" s="101" t="s">
        <v>472</v>
      </c>
      <c r="C45" s="45">
        <v>855.1</v>
      </c>
      <c r="D45" s="45">
        <v>855.1</v>
      </c>
      <c r="E45" s="45">
        <v>618.1</v>
      </c>
      <c r="F45" s="86"/>
    </row>
    <row r="46" spans="1:8" s="1" customFormat="1" ht="13.5" thickBot="1">
      <c r="A46" s="3"/>
      <c r="B46" s="53" t="s">
        <v>451</v>
      </c>
      <c r="C46" s="59">
        <f>SUM(C11:C45)</f>
        <v>20315.999999999993</v>
      </c>
      <c r="D46" s="59">
        <f>SUM(D11:D45)</f>
        <v>20315.999999999993</v>
      </c>
      <c r="E46" s="59">
        <f>SUM(E11:E45)</f>
        <v>14889.600000000002</v>
      </c>
      <c r="F46" s="89"/>
      <c r="G46" s="43"/>
      <c r="H46" s="90"/>
    </row>
    <row r="48" ht="12.75">
      <c r="B48" t="s">
        <v>452</v>
      </c>
    </row>
  </sheetData>
  <printOptions/>
  <pageMargins left="1.1811023622047245" right="0.75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9"/>
  <sheetViews>
    <sheetView tabSelected="1" workbookViewId="0" topLeftCell="A1">
      <selection activeCell="B296" sqref="B296"/>
    </sheetView>
  </sheetViews>
  <sheetFormatPr defaultColWidth="9.140625" defaultRowHeight="12.75"/>
  <cols>
    <col min="1" max="1" width="6.28125" style="2" customWidth="1"/>
    <col min="2" max="2" width="40.00390625" style="0" customWidth="1"/>
    <col min="6" max="6" width="8.28125" style="0" customWidth="1"/>
    <col min="7" max="7" width="8.140625" style="0" customWidth="1"/>
    <col min="10" max="10" width="7.57421875" style="0" customWidth="1"/>
    <col min="11" max="11" width="9.57421875" style="0" customWidth="1"/>
    <col min="14" max="14" width="10.28125" style="0" customWidth="1"/>
  </cols>
  <sheetData>
    <row r="1" ht="12.75">
      <c r="J1" t="s">
        <v>612</v>
      </c>
    </row>
    <row r="2" spans="1:2" s="106" customFormat="1" ht="15">
      <c r="A2" s="105"/>
      <c r="B2" s="106" t="s">
        <v>321</v>
      </c>
    </row>
    <row r="3" spans="1:2" s="106" customFormat="1" ht="15">
      <c r="A3" s="105"/>
      <c r="B3" s="106" t="s">
        <v>35</v>
      </c>
    </row>
    <row r="4" ht="13.5" thickBot="1">
      <c r="M4" t="s">
        <v>36</v>
      </c>
    </row>
    <row r="5" spans="1:14" ht="12.75">
      <c r="A5" s="21" t="s">
        <v>37</v>
      </c>
      <c r="B5" s="22" t="s">
        <v>38</v>
      </c>
      <c r="C5" s="23" t="s">
        <v>351</v>
      </c>
      <c r="D5" s="24"/>
      <c r="E5" s="24"/>
      <c r="F5" s="24"/>
      <c r="G5" s="23" t="s">
        <v>613</v>
      </c>
      <c r="H5" s="24"/>
      <c r="I5" s="24"/>
      <c r="J5" s="25"/>
      <c r="K5" s="22" t="s">
        <v>322</v>
      </c>
      <c r="L5" s="26" t="s">
        <v>39</v>
      </c>
      <c r="M5" s="22" t="s">
        <v>325</v>
      </c>
      <c r="N5" s="27" t="s">
        <v>40</v>
      </c>
    </row>
    <row r="6" spans="1:14" ht="12.75">
      <c r="A6" s="28" t="s">
        <v>41</v>
      </c>
      <c r="B6" s="11" t="s">
        <v>42</v>
      </c>
      <c r="C6" s="8" t="s">
        <v>39</v>
      </c>
      <c r="D6" s="6" t="s">
        <v>43</v>
      </c>
      <c r="E6" s="6"/>
      <c r="F6" s="6"/>
      <c r="G6" s="8" t="s">
        <v>39</v>
      </c>
      <c r="H6" s="13" t="s">
        <v>43</v>
      </c>
      <c r="I6" s="14"/>
      <c r="J6" s="15"/>
      <c r="K6" s="11" t="s">
        <v>44</v>
      </c>
      <c r="L6" s="9" t="s">
        <v>323</v>
      </c>
      <c r="M6" s="11" t="s">
        <v>326</v>
      </c>
      <c r="N6" s="29" t="s">
        <v>326</v>
      </c>
    </row>
    <row r="7" spans="1:14" ht="12.75">
      <c r="A7" s="28"/>
      <c r="B7" s="11"/>
      <c r="C7" s="9"/>
      <c r="D7" s="8" t="s">
        <v>44</v>
      </c>
      <c r="E7" s="8" t="s">
        <v>45</v>
      </c>
      <c r="F7" s="4" t="s">
        <v>46</v>
      </c>
      <c r="G7" s="9"/>
      <c r="H7" s="8" t="s">
        <v>44</v>
      </c>
      <c r="I7" s="7" t="s">
        <v>45</v>
      </c>
      <c r="J7" s="8" t="s">
        <v>47</v>
      </c>
      <c r="K7" s="11" t="s">
        <v>48</v>
      </c>
      <c r="L7" s="11"/>
      <c r="M7" s="11" t="s">
        <v>324</v>
      </c>
      <c r="N7" s="29" t="s">
        <v>324</v>
      </c>
    </row>
    <row r="8" spans="1:14" ht="12.75">
      <c r="A8" s="28"/>
      <c r="B8" s="11"/>
      <c r="C8" s="9"/>
      <c r="D8" s="9"/>
      <c r="E8" s="9" t="s">
        <v>49</v>
      </c>
      <c r="F8" s="5" t="s">
        <v>50</v>
      </c>
      <c r="G8" s="9"/>
      <c r="H8" s="9"/>
      <c r="I8" s="7" t="s">
        <v>49</v>
      </c>
      <c r="J8" s="9" t="s">
        <v>50</v>
      </c>
      <c r="K8" s="11" t="s">
        <v>51</v>
      </c>
      <c r="L8" s="11"/>
      <c r="M8" s="11" t="s">
        <v>593</v>
      </c>
      <c r="N8" s="29" t="s">
        <v>594</v>
      </c>
    </row>
    <row r="9" spans="1:14" ht="13.5" thickBot="1">
      <c r="A9" s="30"/>
      <c r="B9" s="31"/>
      <c r="C9" s="32" t="s">
        <v>52</v>
      </c>
      <c r="D9" s="32"/>
      <c r="E9" s="32"/>
      <c r="F9" s="33"/>
      <c r="G9" s="32" t="s">
        <v>53</v>
      </c>
      <c r="H9" s="32"/>
      <c r="I9" s="34"/>
      <c r="J9" s="32"/>
      <c r="K9" s="31" t="s">
        <v>54</v>
      </c>
      <c r="L9" s="32" t="s">
        <v>55</v>
      </c>
      <c r="M9" s="32" t="s">
        <v>56</v>
      </c>
      <c r="N9" s="35" t="s">
        <v>57</v>
      </c>
    </row>
    <row r="10" spans="1:14" s="2" customFormat="1" ht="13.5" thickBot="1">
      <c r="A10" s="36"/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  <c r="K10" s="37">
        <v>10</v>
      </c>
      <c r="L10" s="37">
        <v>11</v>
      </c>
      <c r="M10" s="37">
        <v>12</v>
      </c>
      <c r="N10" s="38">
        <v>13</v>
      </c>
    </row>
    <row r="11" spans="1:14" s="1" customFormat="1" ht="12.75">
      <c r="A11" s="39" t="s">
        <v>58</v>
      </c>
      <c r="B11" s="40" t="s">
        <v>59</v>
      </c>
      <c r="C11" s="39">
        <v>13396.5</v>
      </c>
      <c r="D11" s="39">
        <v>11992.3</v>
      </c>
      <c r="E11" s="39">
        <v>2709.8</v>
      </c>
      <c r="F11" s="39">
        <v>1404.2</v>
      </c>
      <c r="G11" s="39">
        <f>G12+G13+G14+G34+G38+G43+G44+G45+G46+G47+G48+G49+G51+G52+G53+G54+G55+G56+G57+G58+G60+G61+G62+G63+G64+G65+G66+G67+G68+G79+G81+G82+G83+G84+G85+G86+G87+G50+G88+G89+G90+G91</f>
        <v>17412.2</v>
      </c>
      <c r="H11" s="39">
        <f>H12+H13+H14+H34+H38+H43+H44+H45+H46+H47+H48+H49+H51+H52+H53+H54+H55+H56+H57+H58+H60+H61+H62+H63+H64+H65+H66+H67+H68+H79+H81+H82+H83+H84+H85+H86+H87+H50+H88+H89</f>
        <v>14557.2</v>
      </c>
      <c r="I11" s="39">
        <f>I12+I13+I14+I34+I38+I43+I44+I45+I46+I47+I48+I49+I51+I52+I53+I54+I55+I56+I57+I58+I60+I61+I62+I63+I64+I65+I66+I67+I68+I79+I81+I82+I83+I84+I85+I86+I87+I50</f>
        <v>3015.5</v>
      </c>
      <c r="J11" s="39">
        <f>J12+J13+J14+J34+J38+J43+J44+J45+J46+J47+J48+J49+J51+J52+J53+J54+J55+J56+J57+J58+J60+J61+J62+J63+J64+J65+J66+J67+J68+J79+J81+J82+J83+J84+J85+J86+J87+J50+J90+J91</f>
        <v>2855</v>
      </c>
      <c r="K11" s="39">
        <f>K12+K13+K14+K34+K38+K43+K44+K45+K46+K47+K48+K49+K51+K52+K53+K54+K55+K56+K57+K58+K60+K61+K62+K63+K64+K65+K66+K67+K68+K79+K81+K82+K83+K84+K85+K86+K87+K50</f>
        <v>60.3</v>
      </c>
      <c r="L11" s="39">
        <f>G11+K11</f>
        <v>17472.5</v>
      </c>
      <c r="M11" s="39">
        <f>G11-C11</f>
        <v>4015.7000000000007</v>
      </c>
      <c r="N11" s="111">
        <f>M11/C11*100</f>
        <v>29.975739932071814</v>
      </c>
    </row>
    <row r="12" spans="1:14" ht="12.75">
      <c r="A12" s="16" t="s">
        <v>60</v>
      </c>
      <c r="B12" s="17" t="s">
        <v>327</v>
      </c>
      <c r="C12" s="16">
        <v>226.1</v>
      </c>
      <c r="D12" s="16">
        <v>226.1</v>
      </c>
      <c r="E12" s="16">
        <v>121.2</v>
      </c>
      <c r="F12" s="16"/>
      <c r="G12" s="16">
        <v>207</v>
      </c>
      <c r="H12" s="16">
        <v>207</v>
      </c>
      <c r="I12" s="16">
        <v>103.6</v>
      </c>
      <c r="J12" s="16"/>
      <c r="K12" s="16"/>
      <c r="L12" s="39">
        <f aca="true" t="shared" si="0" ref="L12:L75">G12+K12</f>
        <v>207</v>
      </c>
      <c r="M12" s="39">
        <f aca="true" t="shared" si="1" ref="M12:M75">G12-C12</f>
        <v>-19.099999999999994</v>
      </c>
      <c r="N12" s="111">
        <f>M12/C12*100</f>
        <v>-8.447589562140644</v>
      </c>
    </row>
    <row r="13" spans="1:14" ht="12.75">
      <c r="A13" s="16" t="s">
        <v>61</v>
      </c>
      <c r="B13" s="17" t="s">
        <v>62</v>
      </c>
      <c r="C13" s="16">
        <v>164</v>
      </c>
      <c r="D13" s="16">
        <v>164</v>
      </c>
      <c r="E13" s="16">
        <v>113.1</v>
      </c>
      <c r="F13" s="16"/>
      <c r="G13" s="16">
        <v>182</v>
      </c>
      <c r="H13" s="16">
        <v>182</v>
      </c>
      <c r="I13" s="16">
        <v>119.4</v>
      </c>
      <c r="J13" s="16"/>
      <c r="K13" s="16"/>
      <c r="L13" s="39">
        <f t="shared" si="0"/>
        <v>182</v>
      </c>
      <c r="M13" s="39">
        <f t="shared" si="1"/>
        <v>18</v>
      </c>
      <c r="N13" s="111">
        <f aca="true" t="shared" si="2" ref="N13:N75">M13/C13*100</f>
        <v>10.975609756097562</v>
      </c>
    </row>
    <row r="14" spans="1:14" ht="12.75">
      <c r="A14" s="16" t="s">
        <v>63</v>
      </c>
      <c r="B14" s="17" t="s">
        <v>64</v>
      </c>
      <c r="C14" s="16">
        <v>3612.1</v>
      </c>
      <c r="D14" s="16">
        <v>3262.3</v>
      </c>
      <c r="E14" s="16">
        <v>1747.1</v>
      </c>
      <c r="F14" s="16">
        <v>349.8</v>
      </c>
      <c r="G14" s="16">
        <v>3573</v>
      </c>
      <c r="H14" s="16">
        <v>3476</v>
      </c>
      <c r="I14" s="16">
        <v>1899.8</v>
      </c>
      <c r="J14" s="16">
        <v>97</v>
      </c>
      <c r="K14" s="16">
        <v>59.5</v>
      </c>
      <c r="L14" s="39">
        <f t="shared" si="0"/>
        <v>3632.5</v>
      </c>
      <c r="M14" s="39">
        <f t="shared" si="1"/>
        <v>-39.09999999999991</v>
      </c>
      <c r="N14" s="111">
        <f t="shared" si="2"/>
        <v>-1.082472799756372</v>
      </c>
    </row>
    <row r="15" spans="1:14" ht="12.75">
      <c r="A15" s="16" t="s">
        <v>65</v>
      </c>
      <c r="B15" s="17" t="s">
        <v>458</v>
      </c>
      <c r="C15" s="16">
        <v>350</v>
      </c>
      <c r="D15" s="16">
        <v>350</v>
      </c>
      <c r="E15" s="16"/>
      <c r="F15" s="16"/>
      <c r="G15" s="16">
        <v>400</v>
      </c>
      <c r="H15" s="16">
        <v>400</v>
      </c>
      <c r="I15" s="16"/>
      <c r="J15" s="16"/>
      <c r="K15" s="16"/>
      <c r="L15" s="39">
        <f t="shared" si="0"/>
        <v>400</v>
      </c>
      <c r="M15" s="39">
        <f t="shared" si="1"/>
        <v>50</v>
      </c>
      <c r="N15" s="111">
        <f t="shared" si="2"/>
        <v>14.285714285714285</v>
      </c>
    </row>
    <row r="16" spans="1:14" ht="12.75">
      <c r="A16" s="16" t="s">
        <v>66</v>
      </c>
      <c r="B16" s="17" t="s">
        <v>459</v>
      </c>
      <c r="C16" s="16">
        <v>46</v>
      </c>
      <c r="D16" s="16">
        <v>46</v>
      </c>
      <c r="E16" s="16"/>
      <c r="F16" s="16"/>
      <c r="G16" s="16"/>
      <c r="H16" s="16"/>
      <c r="I16" s="16"/>
      <c r="J16" s="16"/>
      <c r="K16" s="16"/>
      <c r="L16" s="39">
        <f t="shared" si="0"/>
        <v>0</v>
      </c>
      <c r="M16" s="39">
        <f t="shared" si="1"/>
        <v>-46</v>
      </c>
      <c r="N16" s="111">
        <f t="shared" si="2"/>
        <v>-100</v>
      </c>
    </row>
    <row r="17" spans="1:14" s="99" customFormat="1" ht="12.75">
      <c r="A17" s="97" t="s">
        <v>67</v>
      </c>
      <c r="B17" s="98" t="s">
        <v>580</v>
      </c>
      <c r="C17" s="97">
        <v>871.2</v>
      </c>
      <c r="D17" s="97">
        <v>871.2</v>
      </c>
      <c r="E17" s="97">
        <v>553.8</v>
      </c>
      <c r="F17" s="97"/>
      <c r="G17" s="97">
        <f>G18+G19+G20+G21+G22+G23+G24+G25+G26+G27+G28+G29+G30+G31+G32+G33</f>
        <v>1267.0000000000002</v>
      </c>
      <c r="H17" s="97">
        <f>H18+H19+H20+H21+H22+H23+H24+H25+H26+H27+H28+H29+H30+H31+H32+H33</f>
        <v>1267.0000000000002</v>
      </c>
      <c r="I17" s="97">
        <f>I18+I19+I20+I21+I22+I23+I24+I25+I26+I27+I28+I29+I30+I31+I32+I33</f>
        <v>620.6999999999999</v>
      </c>
      <c r="J17" s="109"/>
      <c r="K17" s="109"/>
      <c r="L17" s="39">
        <f t="shared" si="0"/>
        <v>1267.0000000000002</v>
      </c>
      <c r="M17" s="39">
        <f t="shared" si="1"/>
        <v>395.8000000000002</v>
      </c>
      <c r="N17" s="111">
        <f t="shared" si="2"/>
        <v>45.43158861340682</v>
      </c>
    </row>
    <row r="18" spans="1:14" s="96" customFormat="1" ht="12.75">
      <c r="A18" s="94" t="s">
        <v>68</v>
      </c>
      <c r="B18" s="95" t="s">
        <v>69</v>
      </c>
      <c r="C18" s="94">
        <v>80.9</v>
      </c>
      <c r="D18" s="94">
        <v>80.9</v>
      </c>
      <c r="E18" s="94">
        <v>56.6</v>
      </c>
      <c r="F18" s="94"/>
      <c r="G18" s="112">
        <v>125.9</v>
      </c>
      <c r="H18" s="94">
        <v>125.9</v>
      </c>
      <c r="I18" s="94">
        <v>59.9</v>
      </c>
      <c r="J18" s="94"/>
      <c r="K18" s="94"/>
      <c r="L18" s="113">
        <f t="shared" si="0"/>
        <v>125.9</v>
      </c>
      <c r="M18" s="113">
        <f t="shared" si="1"/>
        <v>45</v>
      </c>
      <c r="N18" s="114">
        <f t="shared" si="2"/>
        <v>55.624227441285534</v>
      </c>
    </row>
    <row r="19" spans="1:14" s="96" customFormat="1" ht="12.75">
      <c r="A19" s="94" t="s">
        <v>70</v>
      </c>
      <c r="B19" s="95" t="s">
        <v>71</v>
      </c>
      <c r="C19" s="94">
        <v>3</v>
      </c>
      <c r="D19" s="94">
        <v>3</v>
      </c>
      <c r="E19" s="94">
        <v>2.3</v>
      </c>
      <c r="F19" s="94"/>
      <c r="G19" s="112">
        <v>2.9</v>
      </c>
      <c r="H19" s="94">
        <v>2.9</v>
      </c>
      <c r="I19" s="94">
        <v>2.2</v>
      </c>
      <c r="J19" s="94"/>
      <c r="K19" s="94"/>
      <c r="L19" s="113">
        <f t="shared" si="0"/>
        <v>2.9</v>
      </c>
      <c r="M19" s="113">
        <f t="shared" si="1"/>
        <v>-0.10000000000000009</v>
      </c>
      <c r="N19" s="114">
        <f t="shared" si="2"/>
        <v>-3.333333333333336</v>
      </c>
    </row>
    <row r="20" spans="1:14" s="96" customFormat="1" ht="12.75">
      <c r="A20" s="94" t="s">
        <v>72</v>
      </c>
      <c r="B20" s="95" t="s">
        <v>460</v>
      </c>
      <c r="C20" s="94">
        <v>184.3</v>
      </c>
      <c r="D20" s="94">
        <v>184.3</v>
      </c>
      <c r="E20" s="94">
        <v>129.3</v>
      </c>
      <c r="F20" s="94"/>
      <c r="G20" s="112">
        <v>212.3</v>
      </c>
      <c r="H20" s="94">
        <v>212.3</v>
      </c>
      <c r="I20" s="94">
        <v>125.4</v>
      </c>
      <c r="J20" s="94"/>
      <c r="K20" s="94"/>
      <c r="L20" s="113">
        <f t="shared" si="0"/>
        <v>212.3</v>
      </c>
      <c r="M20" s="113">
        <f t="shared" si="1"/>
        <v>28</v>
      </c>
      <c r="N20" s="114">
        <f t="shared" si="2"/>
        <v>15.19262072707542</v>
      </c>
    </row>
    <row r="21" spans="1:14" s="96" customFormat="1" ht="25.5" customHeight="1">
      <c r="A21" s="94" t="s">
        <v>73</v>
      </c>
      <c r="B21" s="100" t="s">
        <v>457</v>
      </c>
      <c r="C21" s="94"/>
      <c r="D21" s="94"/>
      <c r="E21" s="94"/>
      <c r="F21" s="94"/>
      <c r="G21" s="112">
        <v>11</v>
      </c>
      <c r="H21" s="94">
        <v>11</v>
      </c>
      <c r="I21" s="94">
        <v>7.4</v>
      </c>
      <c r="J21" s="94"/>
      <c r="K21" s="94"/>
      <c r="L21" s="113">
        <f t="shared" si="0"/>
        <v>11</v>
      </c>
      <c r="M21" s="113">
        <f t="shared" si="1"/>
        <v>11</v>
      </c>
      <c r="N21" s="114"/>
    </row>
    <row r="22" spans="1:14" s="96" customFormat="1" ht="24.75" customHeight="1">
      <c r="A22" s="94" t="s">
        <v>74</v>
      </c>
      <c r="B22" s="100" t="s">
        <v>583</v>
      </c>
      <c r="C22" s="94">
        <v>24.3</v>
      </c>
      <c r="D22" s="94">
        <v>24.3</v>
      </c>
      <c r="E22" s="94">
        <v>7.8</v>
      </c>
      <c r="F22" s="94"/>
      <c r="G22" s="112">
        <v>31.2</v>
      </c>
      <c r="H22" s="94">
        <v>31.2</v>
      </c>
      <c r="I22" s="94">
        <v>9.8</v>
      </c>
      <c r="J22" s="94"/>
      <c r="K22" s="94"/>
      <c r="L22" s="113">
        <f t="shared" si="0"/>
        <v>31.2</v>
      </c>
      <c r="M22" s="113">
        <f t="shared" si="1"/>
        <v>6.899999999999999</v>
      </c>
      <c r="N22" s="114">
        <f t="shared" si="2"/>
        <v>28.395061728395056</v>
      </c>
    </row>
    <row r="23" spans="1:14" s="96" customFormat="1" ht="15" customHeight="1">
      <c r="A23" s="94" t="s">
        <v>75</v>
      </c>
      <c r="B23" s="100" t="s">
        <v>584</v>
      </c>
      <c r="C23" s="94">
        <v>28.7</v>
      </c>
      <c r="D23" s="94">
        <v>28.7</v>
      </c>
      <c r="E23" s="94">
        <v>9.2</v>
      </c>
      <c r="F23" s="94"/>
      <c r="G23" s="112">
        <v>44.5</v>
      </c>
      <c r="H23" s="94">
        <v>44.5</v>
      </c>
      <c r="I23" s="94">
        <v>9.8</v>
      </c>
      <c r="J23" s="94"/>
      <c r="K23" s="94"/>
      <c r="L23" s="113">
        <f t="shared" si="0"/>
        <v>44.5</v>
      </c>
      <c r="M23" s="113">
        <f t="shared" si="1"/>
        <v>15.8</v>
      </c>
      <c r="N23" s="114">
        <f t="shared" si="2"/>
        <v>55.052264808362374</v>
      </c>
    </row>
    <row r="24" spans="1:14" s="96" customFormat="1" ht="12.75">
      <c r="A24" s="94" t="s">
        <v>77</v>
      </c>
      <c r="B24" s="95" t="s">
        <v>76</v>
      </c>
      <c r="C24" s="94">
        <v>3.2</v>
      </c>
      <c r="D24" s="94">
        <v>3.2</v>
      </c>
      <c r="E24" s="94">
        <v>2.4</v>
      </c>
      <c r="F24" s="94"/>
      <c r="G24" s="112">
        <v>3.2</v>
      </c>
      <c r="H24" s="94">
        <v>3.2</v>
      </c>
      <c r="I24" s="94">
        <v>2.4</v>
      </c>
      <c r="J24" s="94"/>
      <c r="K24" s="94"/>
      <c r="L24" s="113">
        <f t="shared" si="0"/>
        <v>3.2</v>
      </c>
      <c r="M24" s="113">
        <f t="shared" si="1"/>
        <v>0</v>
      </c>
      <c r="N24" s="114">
        <f t="shared" si="2"/>
        <v>0</v>
      </c>
    </row>
    <row r="25" spans="1:14" s="96" customFormat="1" ht="12.75">
      <c r="A25" s="94" t="s">
        <v>506</v>
      </c>
      <c r="B25" s="95" t="s">
        <v>330</v>
      </c>
      <c r="C25" s="94">
        <v>14.7</v>
      </c>
      <c r="D25" s="94">
        <v>14.7</v>
      </c>
      <c r="E25" s="94">
        <v>9.4</v>
      </c>
      <c r="F25" s="94"/>
      <c r="G25" s="112">
        <v>25.7</v>
      </c>
      <c r="H25" s="94">
        <v>25.7</v>
      </c>
      <c r="I25" s="94">
        <v>13.9</v>
      </c>
      <c r="J25" s="94"/>
      <c r="K25" s="94"/>
      <c r="L25" s="113">
        <f t="shared" si="0"/>
        <v>25.7</v>
      </c>
      <c r="M25" s="113">
        <f t="shared" si="1"/>
        <v>11</v>
      </c>
      <c r="N25" s="114">
        <f t="shared" si="2"/>
        <v>74.82993197278913</v>
      </c>
    </row>
    <row r="26" spans="1:14" s="96" customFormat="1" ht="12.75">
      <c r="A26" s="94" t="s">
        <v>507</v>
      </c>
      <c r="B26" s="95" t="s">
        <v>78</v>
      </c>
      <c r="C26" s="94">
        <v>43.7</v>
      </c>
      <c r="D26" s="94">
        <v>43.7</v>
      </c>
      <c r="E26" s="94">
        <v>26.7</v>
      </c>
      <c r="F26" s="94"/>
      <c r="G26" s="112">
        <v>52</v>
      </c>
      <c r="H26" s="94">
        <v>52</v>
      </c>
      <c r="I26" s="94">
        <v>30</v>
      </c>
      <c r="J26" s="94"/>
      <c r="K26" s="94"/>
      <c r="L26" s="113">
        <f t="shared" si="0"/>
        <v>52</v>
      </c>
      <c r="M26" s="113">
        <f t="shared" si="1"/>
        <v>8.299999999999997</v>
      </c>
      <c r="N26" s="114">
        <f t="shared" si="2"/>
        <v>18.993135011441638</v>
      </c>
    </row>
    <row r="27" spans="1:14" s="96" customFormat="1" ht="25.5">
      <c r="A27" s="94" t="s">
        <v>79</v>
      </c>
      <c r="B27" s="100" t="s">
        <v>464</v>
      </c>
      <c r="C27" s="94">
        <v>13.8</v>
      </c>
      <c r="D27" s="94">
        <v>13.8</v>
      </c>
      <c r="E27" s="94">
        <v>10.9</v>
      </c>
      <c r="F27" s="94"/>
      <c r="G27" s="112">
        <v>26.3</v>
      </c>
      <c r="H27" s="94">
        <v>26.3</v>
      </c>
      <c r="I27" s="94">
        <v>16.4</v>
      </c>
      <c r="J27" s="94"/>
      <c r="K27" s="94"/>
      <c r="L27" s="113">
        <f t="shared" si="0"/>
        <v>26.3</v>
      </c>
      <c r="M27" s="113">
        <f t="shared" si="1"/>
        <v>12.5</v>
      </c>
      <c r="N27" s="114">
        <f t="shared" si="2"/>
        <v>90.57971014492753</v>
      </c>
    </row>
    <row r="28" spans="1:14" s="96" customFormat="1" ht="12.75">
      <c r="A28" s="94" t="s">
        <v>81</v>
      </c>
      <c r="B28" s="100" t="s">
        <v>582</v>
      </c>
      <c r="C28" s="94">
        <v>17.1</v>
      </c>
      <c r="D28" s="94">
        <v>17.1</v>
      </c>
      <c r="E28" s="94">
        <v>10.9</v>
      </c>
      <c r="F28" s="94"/>
      <c r="G28" s="112">
        <v>29</v>
      </c>
      <c r="H28" s="94">
        <v>29</v>
      </c>
      <c r="I28" s="94">
        <v>5.4</v>
      </c>
      <c r="J28" s="94"/>
      <c r="K28" s="94"/>
      <c r="L28" s="113">
        <f t="shared" si="0"/>
        <v>29</v>
      </c>
      <c r="M28" s="113">
        <f t="shared" si="1"/>
        <v>11.899999999999999</v>
      </c>
      <c r="N28" s="114">
        <f t="shared" si="2"/>
        <v>69.59064327485379</v>
      </c>
    </row>
    <row r="29" spans="1:14" s="96" customFormat="1" ht="12.75">
      <c r="A29" s="94" t="s">
        <v>332</v>
      </c>
      <c r="B29" s="95" t="s">
        <v>80</v>
      </c>
      <c r="C29" s="94">
        <v>95.4</v>
      </c>
      <c r="D29" s="94">
        <v>95.4</v>
      </c>
      <c r="E29" s="94">
        <v>45.5</v>
      </c>
      <c r="F29" s="94"/>
      <c r="G29" s="112">
        <v>182.2</v>
      </c>
      <c r="H29" s="94">
        <v>182.2</v>
      </c>
      <c r="I29" s="94">
        <v>44.5</v>
      </c>
      <c r="J29" s="94"/>
      <c r="K29" s="94"/>
      <c r="L29" s="113">
        <f t="shared" si="0"/>
        <v>182.2</v>
      </c>
      <c r="M29" s="113">
        <f t="shared" si="1"/>
        <v>86.79999999999998</v>
      </c>
      <c r="N29" s="114">
        <f t="shared" si="2"/>
        <v>90.98532494758908</v>
      </c>
    </row>
    <row r="30" spans="1:14" s="96" customFormat="1" ht="12.75">
      <c r="A30" s="94" t="s">
        <v>84</v>
      </c>
      <c r="B30" s="95" t="s">
        <v>82</v>
      </c>
      <c r="C30" s="94">
        <v>180.8</v>
      </c>
      <c r="D30" s="94">
        <v>180.8</v>
      </c>
      <c r="E30" s="94">
        <v>121.4</v>
      </c>
      <c r="F30" s="94"/>
      <c r="G30" s="112">
        <v>230.7</v>
      </c>
      <c r="H30" s="94">
        <v>230.7</v>
      </c>
      <c r="I30" s="94">
        <v>143.9</v>
      </c>
      <c r="J30" s="94"/>
      <c r="K30" s="94"/>
      <c r="L30" s="113">
        <f t="shared" si="0"/>
        <v>230.7</v>
      </c>
      <c r="M30" s="113">
        <f t="shared" si="1"/>
        <v>49.89999999999998</v>
      </c>
      <c r="N30" s="114">
        <f t="shared" si="2"/>
        <v>27.59955752212388</v>
      </c>
    </row>
    <row r="31" spans="1:14" s="96" customFormat="1" ht="12.75">
      <c r="A31" s="94" t="s">
        <v>86</v>
      </c>
      <c r="B31" s="95" t="s">
        <v>83</v>
      </c>
      <c r="C31" s="94">
        <v>150.1</v>
      </c>
      <c r="D31" s="94">
        <v>150.1</v>
      </c>
      <c r="E31" s="94">
        <v>102.4</v>
      </c>
      <c r="F31" s="94"/>
      <c r="G31" s="112">
        <v>207.2</v>
      </c>
      <c r="H31" s="94">
        <v>207.2</v>
      </c>
      <c r="I31" s="94">
        <v>115.3</v>
      </c>
      <c r="J31" s="94"/>
      <c r="K31" s="94"/>
      <c r="L31" s="113">
        <f t="shared" si="0"/>
        <v>207.2</v>
      </c>
      <c r="M31" s="113">
        <f t="shared" si="1"/>
        <v>57.099999999999994</v>
      </c>
      <c r="N31" s="114">
        <f t="shared" si="2"/>
        <v>38.0413057961359</v>
      </c>
    </row>
    <row r="32" spans="1:14" s="96" customFormat="1" ht="12.75">
      <c r="A32" s="94" t="s">
        <v>508</v>
      </c>
      <c r="B32" s="95" t="s">
        <v>85</v>
      </c>
      <c r="C32" s="94">
        <v>15.8</v>
      </c>
      <c r="D32" s="94">
        <v>15.8</v>
      </c>
      <c r="E32" s="94">
        <v>11</v>
      </c>
      <c r="F32" s="94"/>
      <c r="G32" s="112">
        <v>37.9</v>
      </c>
      <c r="H32" s="94">
        <v>37.9</v>
      </c>
      <c r="I32" s="94">
        <v>16.5</v>
      </c>
      <c r="J32" s="94"/>
      <c r="K32" s="94"/>
      <c r="L32" s="113">
        <f t="shared" si="0"/>
        <v>37.9</v>
      </c>
      <c r="M32" s="113">
        <f t="shared" si="1"/>
        <v>22.099999999999998</v>
      </c>
      <c r="N32" s="114">
        <f t="shared" si="2"/>
        <v>139.873417721519</v>
      </c>
    </row>
    <row r="33" spans="1:14" s="96" customFormat="1" ht="12.75">
      <c r="A33" s="94" t="s">
        <v>509</v>
      </c>
      <c r="B33" s="95" t="s">
        <v>331</v>
      </c>
      <c r="C33" s="94">
        <v>15.4</v>
      </c>
      <c r="D33" s="94">
        <v>15.4</v>
      </c>
      <c r="E33" s="94">
        <v>8</v>
      </c>
      <c r="F33" s="94"/>
      <c r="G33" s="112">
        <v>45</v>
      </c>
      <c r="H33" s="94">
        <v>45</v>
      </c>
      <c r="I33" s="94">
        <v>17.9</v>
      </c>
      <c r="J33" s="94"/>
      <c r="K33" s="94"/>
      <c r="L33" s="113">
        <f t="shared" si="0"/>
        <v>45</v>
      </c>
      <c r="M33" s="113">
        <f t="shared" si="1"/>
        <v>29.6</v>
      </c>
      <c r="N33" s="114">
        <f t="shared" si="2"/>
        <v>192.2077922077922</v>
      </c>
    </row>
    <row r="34" spans="1:14" s="99" customFormat="1" ht="12.75">
      <c r="A34" s="97" t="s">
        <v>87</v>
      </c>
      <c r="B34" s="98" t="s">
        <v>117</v>
      </c>
      <c r="C34" s="97">
        <v>6140.8</v>
      </c>
      <c r="D34" s="97">
        <v>5588.8</v>
      </c>
      <c r="E34" s="97"/>
      <c r="F34" s="97">
        <v>552</v>
      </c>
      <c r="G34" s="97">
        <f>G35+G36+G37</f>
        <v>7035</v>
      </c>
      <c r="H34" s="97">
        <f>H35+H36+H37</f>
        <v>7035</v>
      </c>
      <c r="I34" s="97"/>
      <c r="J34" s="97"/>
      <c r="K34" s="97"/>
      <c r="L34" s="39">
        <f t="shared" si="0"/>
        <v>7035</v>
      </c>
      <c r="M34" s="39">
        <f t="shared" si="1"/>
        <v>894.1999999999998</v>
      </c>
      <c r="N34" s="111">
        <f t="shared" si="2"/>
        <v>14.561620635747783</v>
      </c>
    </row>
    <row r="35" spans="1:14" s="96" customFormat="1" ht="12.75">
      <c r="A35" s="94" t="s">
        <v>510</v>
      </c>
      <c r="B35" s="95" t="s">
        <v>118</v>
      </c>
      <c r="C35" s="94">
        <v>41</v>
      </c>
      <c r="D35" s="94">
        <v>41</v>
      </c>
      <c r="E35" s="94"/>
      <c r="F35" s="94"/>
      <c r="G35" s="94">
        <v>476</v>
      </c>
      <c r="H35" s="94">
        <v>476</v>
      </c>
      <c r="I35" s="94"/>
      <c r="J35" s="94"/>
      <c r="K35" s="94"/>
      <c r="L35" s="113">
        <f t="shared" si="0"/>
        <v>476</v>
      </c>
      <c r="M35" s="113">
        <f t="shared" si="1"/>
        <v>435</v>
      </c>
      <c r="N35" s="114">
        <f t="shared" si="2"/>
        <v>1060.9756097560976</v>
      </c>
    </row>
    <row r="36" spans="1:14" s="96" customFormat="1" ht="12.75">
      <c r="A36" s="94" t="s">
        <v>511</v>
      </c>
      <c r="B36" s="95" t="s">
        <v>328</v>
      </c>
      <c r="C36" s="94">
        <v>10.6</v>
      </c>
      <c r="D36" s="94">
        <v>10.6</v>
      </c>
      <c r="E36" s="94"/>
      <c r="F36" s="94"/>
      <c r="G36" s="94">
        <v>19.8</v>
      </c>
      <c r="H36" s="94">
        <v>19.8</v>
      </c>
      <c r="I36" s="94"/>
      <c r="J36" s="94"/>
      <c r="K36" s="94"/>
      <c r="L36" s="113">
        <f t="shared" si="0"/>
        <v>19.8</v>
      </c>
      <c r="M36" s="113">
        <f t="shared" si="1"/>
        <v>9.200000000000001</v>
      </c>
      <c r="N36" s="114">
        <f t="shared" si="2"/>
        <v>86.7924528301887</v>
      </c>
    </row>
    <row r="37" spans="1:14" s="96" customFormat="1" ht="12.75">
      <c r="A37" s="94" t="s">
        <v>512</v>
      </c>
      <c r="B37" s="95" t="s">
        <v>119</v>
      </c>
      <c r="C37" s="94">
        <v>5537.2</v>
      </c>
      <c r="D37" s="94">
        <v>5537.2</v>
      </c>
      <c r="E37" s="94"/>
      <c r="F37" s="94"/>
      <c r="G37" s="94">
        <v>6539.2</v>
      </c>
      <c r="H37" s="94">
        <v>6539.2</v>
      </c>
      <c r="I37" s="94"/>
      <c r="J37" s="94"/>
      <c r="K37" s="94"/>
      <c r="L37" s="113">
        <f t="shared" si="0"/>
        <v>6539.2</v>
      </c>
      <c r="M37" s="113">
        <f t="shared" si="1"/>
        <v>1002</v>
      </c>
      <c r="N37" s="114">
        <f t="shared" si="2"/>
        <v>18.095788485154955</v>
      </c>
    </row>
    <row r="38" spans="1:14" ht="12.75">
      <c r="A38" s="16" t="s">
        <v>89</v>
      </c>
      <c r="B38" s="17" t="s">
        <v>473</v>
      </c>
      <c r="C38" s="16">
        <v>400</v>
      </c>
      <c r="D38" s="16"/>
      <c r="E38" s="16"/>
      <c r="F38" s="16">
        <v>400</v>
      </c>
      <c r="G38" s="16">
        <v>2321</v>
      </c>
      <c r="H38" s="16"/>
      <c r="I38" s="16"/>
      <c r="J38" s="16">
        <v>2321</v>
      </c>
      <c r="K38" s="16"/>
      <c r="L38" s="39">
        <f t="shared" si="0"/>
        <v>2321</v>
      </c>
      <c r="M38" s="39">
        <f t="shared" si="1"/>
        <v>1921</v>
      </c>
      <c r="N38" s="111">
        <f t="shared" si="2"/>
        <v>480.25</v>
      </c>
    </row>
    <row r="39" spans="1:14" s="96" customFormat="1" ht="12.75">
      <c r="A39" s="94" t="s">
        <v>513</v>
      </c>
      <c r="B39" s="95" t="s">
        <v>474</v>
      </c>
      <c r="C39" s="94">
        <v>400</v>
      </c>
      <c r="D39" s="94"/>
      <c r="E39" s="94"/>
      <c r="F39" s="94">
        <v>400</v>
      </c>
      <c r="G39" s="94">
        <v>700</v>
      </c>
      <c r="H39" s="94"/>
      <c r="I39" s="94"/>
      <c r="J39" s="94">
        <v>700</v>
      </c>
      <c r="K39" s="94"/>
      <c r="L39" s="113">
        <f t="shared" si="0"/>
        <v>700</v>
      </c>
      <c r="M39" s="113">
        <f t="shared" si="1"/>
        <v>300</v>
      </c>
      <c r="N39" s="114">
        <f t="shared" si="2"/>
        <v>75</v>
      </c>
    </row>
    <row r="40" spans="1:14" s="96" customFormat="1" ht="12.75">
      <c r="A40" s="94" t="s">
        <v>514</v>
      </c>
      <c r="B40" s="95" t="s">
        <v>475</v>
      </c>
      <c r="C40" s="94"/>
      <c r="D40" s="94"/>
      <c r="E40" s="94"/>
      <c r="F40" s="94"/>
      <c r="G40" s="94">
        <v>1120</v>
      </c>
      <c r="H40" s="94"/>
      <c r="I40" s="94"/>
      <c r="J40" s="94">
        <v>1120</v>
      </c>
      <c r="K40" s="94"/>
      <c r="L40" s="113">
        <f t="shared" si="0"/>
        <v>1120</v>
      </c>
      <c r="M40" s="113">
        <f t="shared" si="1"/>
        <v>1120</v>
      </c>
      <c r="N40" s="113"/>
    </row>
    <row r="41" spans="1:14" s="96" customFormat="1" ht="12.75">
      <c r="A41" s="94" t="s">
        <v>515</v>
      </c>
      <c r="B41" s="95" t="s">
        <v>476</v>
      </c>
      <c r="C41" s="94">
        <v>552</v>
      </c>
      <c r="D41" s="94"/>
      <c r="E41" s="94"/>
      <c r="F41" s="94">
        <v>552</v>
      </c>
      <c r="G41" s="94">
        <v>471</v>
      </c>
      <c r="H41" s="94"/>
      <c r="I41" s="94"/>
      <c r="J41" s="94">
        <v>471</v>
      </c>
      <c r="K41" s="94"/>
      <c r="L41" s="113">
        <f t="shared" si="0"/>
        <v>471</v>
      </c>
      <c r="M41" s="113">
        <f t="shared" si="1"/>
        <v>-81</v>
      </c>
      <c r="N41" s="113"/>
    </row>
    <row r="42" spans="1:14" s="96" customFormat="1" ht="12.75">
      <c r="A42" s="94" t="s">
        <v>516</v>
      </c>
      <c r="B42" s="95" t="s">
        <v>477</v>
      </c>
      <c r="C42" s="94"/>
      <c r="D42" s="94"/>
      <c r="E42" s="94"/>
      <c r="F42" s="94"/>
      <c r="G42" s="94">
        <v>30</v>
      </c>
      <c r="H42" s="94"/>
      <c r="I42" s="94"/>
      <c r="J42" s="94">
        <v>30</v>
      </c>
      <c r="K42" s="94"/>
      <c r="L42" s="113">
        <f t="shared" si="0"/>
        <v>30</v>
      </c>
      <c r="M42" s="113">
        <f t="shared" si="1"/>
        <v>30</v>
      </c>
      <c r="N42" s="113"/>
    </row>
    <row r="43" spans="1:14" ht="12.75">
      <c r="A43" s="16" t="s">
        <v>91</v>
      </c>
      <c r="B43" s="17" t="s">
        <v>88</v>
      </c>
      <c r="C43" s="16">
        <v>50</v>
      </c>
      <c r="D43" s="16">
        <v>50</v>
      </c>
      <c r="E43" s="16"/>
      <c r="F43" s="16"/>
      <c r="G43" s="16">
        <v>50</v>
      </c>
      <c r="H43" s="16">
        <v>50</v>
      </c>
      <c r="I43" s="16"/>
      <c r="J43" s="16"/>
      <c r="K43" s="16"/>
      <c r="L43" s="39">
        <f t="shared" si="0"/>
        <v>50</v>
      </c>
      <c r="M43" s="39">
        <f t="shared" si="1"/>
        <v>0</v>
      </c>
      <c r="N43" s="111">
        <f t="shared" si="2"/>
        <v>0</v>
      </c>
    </row>
    <row r="44" spans="1:14" ht="12.75">
      <c r="A44" s="16" t="s">
        <v>93</v>
      </c>
      <c r="B44" s="17" t="s">
        <v>90</v>
      </c>
      <c r="C44" s="16">
        <v>70</v>
      </c>
      <c r="D44" s="16">
        <v>70</v>
      </c>
      <c r="E44" s="16"/>
      <c r="F44" s="16"/>
      <c r="G44" s="16">
        <v>90</v>
      </c>
      <c r="H44" s="16">
        <v>90</v>
      </c>
      <c r="I44" s="16"/>
      <c r="J44" s="16"/>
      <c r="K44" s="16"/>
      <c r="L44" s="39">
        <f t="shared" si="0"/>
        <v>90</v>
      </c>
      <c r="M44" s="39">
        <f t="shared" si="1"/>
        <v>20</v>
      </c>
      <c r="N44" s="111">
        <f t="shared" si="2"/>
        <v>28.57142857142857</v>
      </c>
    </row>
    <row r="45" spans="1:14" ht="12.75">
      <c r="A45" s="16" t="s">
        <v>94</v>
      </c>
      <c r="B45" s="17" t="s">
        <v>92</v>
      </c>
      <c r="C45" s="16">
        <v>40</v>
      </c>
      <c r="D45" s="16">
        <v>40</v>
      </c>
      <c r="E45" s="16"/>
      <c r="F45" s="16"/>
      <c r="G45" s="16">
        <v>50</v>
      </c>
      <c r="H45" s="16">
        <v>50</v>
      </c>
      <c r="I45" s="16"/>
      <c r="J45" s="16"/>
      <c r="K45" s="16"/>
      <c r="L45" s="39">
        <f t="shared" si="0"/>
        <v>50</v>
      </c>
      <c r="M45" s="39">
        <f t="shared" si="1"/>
        <v>10</v>
      </c>
      <c r="N45" s="111">
        <f t="shared" si="2"/>
        <v>25</v>
      </c>
    </row>
    <row r="46" spans="1:14" ht="12.75">
      <c r="A46" s="16" t="s">
        <v>95</v>
      </c>
      <c r="B46" s="17" t="s">
        <v>345</v>
      </c>
      <c r="C46" s="16">
        <v>10.2</v>
      </c>
      <c r="D46" s="16">
        <v>10.2</v>
      </c>
      <c r="E46" s="16"/>
      <c r="F46" s="16"/>
      <c r="G46" s="16">
        <v>25.2</v>
      </c>
      <c r="H46" s="16">
        <v>25.2</v>
      </c>
      <c r="I46" s="16"/>
      <c r="J46" s="16"/>
      <c r="K46" s="16"/>
      <c r="L46" s="39">
        <f t="shared" si="0"/>
        <v>25.2</v>
      </c>
      <c r="M46" s="39">
        <f t="shared" si="1"/>
        <v>15</v>
      </c>
      <c r="N46" s="111">
        <f t="shared" si="2"/>
        <v>147.05882352941177</v>
      </c>
    </row>
    <row r="47" spans="1:14" ht="12.75">
      <c r="A47" s="16" t="s">
        <v>96</v>
      </c>
      <c r="B47" s="17" t="s">
        <v>461</v>
      </c>
      <c r="C47" s="16">
        <v>1.8</v>
      </c>
      <c r="D47" s="16">
        <v>1.8</v>
      </c>
      <c r="E47" s="16"/>
      <c r="F47" s="16"/>
      <c r="G47" s="16"/>
      <c r="H47" s="16"/>
      <c r="I47" s="16"/>
      <c r="J47" s="16"/>
      <c r="K47" s="16"/>
      <c r="L47" s="39">
        <f t="shared" si="0"/>
        <v>0</v>
      </c>
      <c r="M47" s="39">
        <f t="shared" si="1"/>
        <v>-1.8</v>
      </c>
      <c r="N47" s="111">
        <f t="shared" si="2"/>
        <v>-100</v>
      </c>
    </row>
    <row r="48" spans="1:14" ht="12.75">
      <c r="A48" s="16" t="s">
        <v>97</v>
      </c>
      <c r="B48" s="17" t="s">
        <v>138</v>
      </c>
      <c r="C48" s="16">
        <v>70</v>
      </c>
      <c r="D48" s="16">
        <v>70</v>
      </c>
      <c r="E48" s="16"/>
      <c r="F48" s="16"/>
      <c r="G48" s="16">
        <v>70</v>
      </c>
      <c r="H48" s="16">
        <v>70</v>
      </c>
      <c r="I48" s="16"/>
      <c r="J48" s="16"/>
      <c r="K48" s="16"/>
      <c r="L48" s="39">
        <f t="shared" si="0"/>
        <v>70</v>
      </c>
      <c r="M48" s="39">
        <f t="shared" si="1"/>
        <v>0</v>
      </c>
      <c r="N48" s="111">
        <f t="shared" si="2"/>
        <v>0</v>
      </c>
    </row>
    <row r="49" spans="1:14" ht="25.5">
      <c r="A49" s="16" t="s">
        <v>98</v>
      </c>
      <c r="B49" s="18" t="s">
        <v>588</v>
      </c>
      <c r="C49" s="16">
        <v>5.4</v>
      </c>
      <c r="D49" s="16">
        <v>5.4</v>
      </c>
      <c r="E49" s="16"/>
      <c r="F49" s="16"/>
      <c r="G49" s="16">
        <v>6</v>
      </c>
      <c r="H49" s="16">
        <v>6</v>
      </c>
      <c r="I49" s="16"/>
      <c r="J49" s="16"/>
      <c r="K49" s="16"/>
      <c r="L49" s="39">
        <f t="shared" si="0"/>
        <v>6</v>
      </c>
      <c r="M49" s="39">
        <f t="shared" si="1"/>
        <v>0.5999999999999996</v>
      </c>
      <c r="N49" s="111">
        <f t="shared" si="2"/>
        <v>11.111111111111104</v>
      </c>
    </row>
    <row r="50" spans="1:14" ht="12.75">
      <c r="A50" s="16" t="s">
        <v>586</v>
      </c>
      <c r="B50" s="18" t="s">
        <v>614</v>
      </c>
      <c r="C50" s="16"/>
      <c r="D50" s="16"/>
      <c r="E50" s="16"/>
      <c r="F50" s="16"/>
      <c r="G50" s="16">
        <v>10</v>
      </c>
      <c r="H50" s="16">
        <v>10</v>
      </c>
      <c r="I50" s="16"/>
      <c r="J50" s="16"/>
      <c r="K50" s="16"/>
      <c r="L50" s="39">
        <f t="shared" si="0"/>
        <v>10</v>
      </c>
      <c r="M50" s="39">
        <f t="shared" si="1"/>
        <v>10</v>
      </c>
      <c r="N50" s="111"/>
    </row>
    <row r="51" spans="1:14" ht="12.75">
      <c r="A51" s="16" t="s">
        <v>100</v>
      </c>
      <c r="B51" s="17" t="s">
        <v>462</v>
      </c>
      <c r="C51" s="16">
        <v>50</v>
      </c>
      <c r="D51" s="16">
        <v>50</v>
      </c>
      <c r="E51" s="16"/>
      <c r="F51" s="16"/>
      <c r="G51" s="16"/>
      <c r="H51" s="16"/>
      <c r="I51" s="16"/>
      <c r="J51" s="16"/>
      <c r="K51" s="16"/>
      <c r="L51" s="39">
        <f t="shared" si="0"/>
        <v>0</v>
      </c>
      <c r="M51" s="39">
        <f t="shared" si="1"/>
        <v>-50</v>
      </c>
      <c r="N51" s="111">
        <f t="shared" si="2"/>
        <v>-100</v>
      </c>
    </row>
    <row r="52" spans="1:14" ht="12.75">
      <c r="A52" s="16" t="s">
        <v>101</v>
      </c>
      <c r="B52" s="17" t="s">
        <v>99</v>
      </c>
      <c r="C52" s="16">
        <v>25</v>
      </c>
      <c r="D52" s="16">
        <v>25</v>
      </c>
      <c r="E52" s="16"/>
      <c r="F52" s="16"/>
      <c r="G52" s="16">
        <v>23</v>
      </c>
      <c r="H52" s="16">
        <v>23</v>
      </c>
      <c r="I52" s="16"/>
      <c r="J52" s="16"/>
      <c r="K52" s="16"/>
      <c r="L52" s="39">
        <f t="shared" si="0"/>
        <v>23</v>
      </c>
      <c r="M52" s="39">
        <f t="shared" si="1"/>
        <v>-2</v>
      </c>
      <c r="N52" s="111">
        <f t="shared" si="2"/>
        <v>-8</v>
      </c>
    </row>
    <row r="53" spans="1:14" ht="25.5">
      <c r="A53" s="16" t="s">
        <v>103</v>
      </c>
      <c r="B53" s="18" t="s">
        <v>338</v>
      </c>
      <c r="C53" s="16">
        <v>50</v>
      </c>
      <c r="D53" s="16">
        <v>50</v>
      </c>
      <c r="E53" s="16"/>
      <c r="F53" s="16"/>
      <c r="G53" s="16">
        <v>120</v>
      </c>
      <c r="H53" s="16">
        <v>120</v>
      </c>
      <c r="I53" s="16"/>
      <c r="J53" s="16"/>
      <c r="K53" s="16"/>
      <c r="L53" s="39">
        <f t="shared" si="0"/>
        <v>120</v>
      </c>
      <c r="M53" s="39">
        <f t="shared" si="1"/>
        <v>70</v>
      </c>
      <c r="N53" s="111">
        <f t="shared" si="2"/>
        <v>140</v>
      </c>
    </row>
    <row r="54" spans="1:14" ht="15.75" customHeight="1">
      <c r="A54" s="16" t="s">
        <v>105</v>
      </c>
      <c r="B54" s="18" t="s">
        <v>346</v>
      </c>
      <c r="C54" s="16">
        <v>8</v>
      </c>
      <c r="D54" s="16">
        <v>8</v>
      </c>
      <c r="E54" s="16"/>
      <c r="F54" s="16"/>
      <c r="G54" s="16">
        <v>10</v>
      </c>
      <c r="H54" s="16">
        <v>10</v>
      </c>
      <c r="I54" s="16"/>
      <c r="J54" s="16"/>
      <c r="K54" s="16"/>
      <c r="L54" s="39">
        <f t="shared" si="0"/>
        <v>10</v>
      </c>
      <c r="M54" s="39">
        <f t="shared" si="1"/>
        <v>2</v>
      </c>
      <c r="N54" s="111">
        <f t="shared" si="2"/>
        <v>25</v>
      </c>
    </row>
    <row r="55" spans="1:14" ht="24.75" customHeight="1">
      <c r="A55" s="16" t="s">
        <v>107</v>
      </c>
      <c r="B55" s="18" t="s">
        <v>466</v>
      </c>
      <c r="C55" s="16">
        <v>75</v>
      </c>
      <c r="D55" s="16"/>
      <c r="E55" s="16"/>
      <c r="F55" s="16">
        <v>75</v>
      </c>
      <c r="G55" s="16">
        <v>75</v>
      </c>
      <c r="H55" s="16"/>
      <c r="I55" s="16"/>
      <c r="J55" s="16">
        <v>75</v>
      </c>
      <c r="K55" s="16"/>
      <c r="L55" s="39">
        <f t="shared" si="0"/>
        <v>75</v>
      </c>
      <c r="M55" s="39">
        <f t="shared" si="1"/>
        <v>0</v>
      </c>
      <c r="N55" s="111">
        <f t="shared" si="2"/>
        <v>0</v>
      </c>
    </row>
    <row r="56" spans="1:14" ht="12.75">
      <c r="A56" s="16" t="s">
        <v>109</v>
      </c>
      <c r="B56" s="17" t="s">
        <v>102</v>
      </c>
      <c r="C56" s="16">
        <v>18</v>
      </c>
      <c r="D56" s="16">
        <v>18</v>
      </c>
      <c r="E56" s="16"/>
      <c r="F56" s="16"/>
      <c r="G56" s="16">
        <v>20</v>
      </c>
      <c r="H56" s="16">
        <v>20</v>
      </c>
      <c r="I56" s="16"/>
      <c r="J56" s="16"/>
      <c r="K56" s="16"/>
      <c r="L56" s="39">
        <f t="shared" si="0"/>
        <v>20</v>
      </c>
      <c r="M56" s="39">
        <f t="shared" si="1"/>
        <v>2</v>
      </c>
      <c r="N56" s="111">
        <f t="shared" si="2"/>
        <v>11.11111111111111</v>
      </c>
    </row>
    <row r="57" spans="1:14" ht="12.75">
      <c r="A57" s="16" t="s">
        <v>110</v>
      </c>
      <c r="B57" s="17" t="s">
        <v>104</v>
      </c>
      <c r="C57" s="16">
        <v>2</v>
      </c>
      <c r="D57" s="16">
        <v>2</v>
      </c>
      <c r="E57" s="16"/>
      <c r="F57" s="16"/>
      <c r="G57" s="16">
        <v>5</v>
      </c>
      <c r="H57" s="16">
        <v>5</v>
      </c>
      <c r="I57" s="16"/>
      <c r="J57" s="16"/>
      <c r="K57" s="16"/>
      <c r="L57" s="39">
        <f t="shared" si="0"/>
        <v>5</v>
      </c>
      <c r="M57" s="39">
        <f t="shared" si="1"/>
        <v>3</v>
      </c>
      <c r="N57" s="111">
        <f t="shared" si="2"/>
        <v>150</v>
      </c>
    </row>
    <row r="58" spans="1:14" ht="12.75">
      <c r="A58" s="16" t="s">
        <v>517</v>
      </c>
      <c r="B58" s="17" t="s">
        <v>106</v>
      </c>
      <c r="C58" s="16">
        <v>35</v>
      </c>
      <c r="D58" s="16">
        <v>35</v>
      </c>
      <c r="E58" s="16"/>
      <c r="F58" s="16"/>
      <c r="G58" s="16">
        <v>77</v>
      </c>
      <c r="H58" s="16">
        <v>77</v>
      </c>
      <c r="I58" s="16"/>
      <c r="J58" s="16"/>
      <c r="K58" s="16"/>
      <c r="L58" s="39">
        <f t="shared" si="0"/>
        <v>77</v>
      </c>
      <c r="M58" s="39">
        <f t="shared" si="1"/>
        <v>42</v>
      </c>
      <c r="N58" s="111">
        <f t="shared" si="2"/>
        <v>120</v>
      </c>
    </row>
    <row r="59" spans="1:14" s="96" customFormat="1" ht="12.75">
      <c r="A59" s="94"/>
      <c r="B59" s="95" t="s">
        <v>501</v>
      </c>
      <c r="C59" s="94"/>
      <c r="D59" s="94"/>
      <c r="E59" s="94"/>
      <c r="F59" s="94"/>
      <c r="G59" s="94">
        <v>42</v>
      </c>
      <c r="H59" s="94">
        <v>42</v>
      </c>
      <c r="I59" s="94"/>
      <c r="J59" s="94"/>
      <c r="K59" s="94"/>
      <c r="L59" s="39">
        <f t="shared" si="0"/>
        <v>42</v>
      </c>
      <c r="M59" s="39">
        <f t="shared" si="1"/>
        <v>42</v>
      </c>
      <c r="N59" s="39"/>
    </row>
    <row r="60" spans="1:14" ht="12.75">
      <c r="A60" s="16" t="s">
        <v>111</v>
      </c>
      <c r="B60" s="17" t="s">
        <v>108</v>
      </c>
      <c r="C60" s="16">
        <v>39.5</v>
      </c>
      <c r="D60" s="16">
        <v>39.5</v>
      </c>
      <c r="E60" s="16"/>
      <c r="F60" s="16"/>
      <c r="G60" s="16">
        <v>40</v>
      </c>
      <c r="H60" s="16">
        <v>40</v>
      </c>
      <c r="I60" s="16"/>
      <c r="J60" s="16"/>
      <c r="K60" s="16"/>
      <c r="L60" s="39">
        <f t="shared" si="0"/>
        <v>40</v>
      </c>
      <c r="M60" s="39">
        <f t="shared" si="1"/>
        <v>0.5</v>
      </c>
      <c r="N60" s="111">
        <f t="shared" si="2"/>
        <v>1.2658227848101267</v>
      </c>
    </row>
    <row r="61" spans="1:14" ht="12.75">
      <c r="A61" s="16" t="s">
        <v>518</v>
      </c>
      <c r="B61" s="17" t="s">
        <v>487</v>
      </c>
      <c r="C61" s="16"/>
      <c r="D61" s="16"/>
      <c r="E61" s="16"/>
      <c r="F61" s="16"/>
      <c r="G61" s="16">
        <v>15</v>
      </c>
      <c r="H61" s="16">
        <v>15</v>
      </c>
      <c r="I61" s="16"/>
      <c r="J61" s="16"/>
      <c r="K61" s="16"/>
      <c r="L61" s="39">
        <f t="shared" si="0"/>
        <v>15</v>
      </c>
      <c r="M61" s="39">
        <f t="shared" si="1"/>
        <v>15</v>
      </c>
      <c r="N61" s="39"/>
    </row>
    <row r="62" spans="1:14" ht="12.75">
      <c r="A62" s="16" t="s">
        <v>113</v>
      </c>
      <c r="B62" s="17" t="s">
        <v>333</v>
      </c>
      <c r="C62" s="16">
        <v>80</v>
      </c>
      <c r="D62" s="16">
        <v>80</v>
      </c>
      <c r="E62" s="16"/>
      <c r="F62" s="16"/>
      <c r="G62" s="16">
        <v>60</v>
      </c>
      <c r="H62" s="16">
        <v>60</v>
      </c>
      <c r="I62" s="16"/>
      <c r="J62" s="16"/>
      <c r="K62" s="16"/>
      <c r="L62" s="39">
        <f t="shared" si="0"/>
        <v>60</v>
      </c>
      <c r="M62" s="39">
        <f t="shared" si="1"/>
        <v>-20</v>
      </c>
      <c r="N62" s="111">
        <f t="shared" si="2"/>
        <v>-25</v>
      </c>
    </row>
    <row r="63" spans="1:14" ht="12.75">
      <c r="A63" s="16" t="s">
        <v>114</v>
      </c>
      <c r="B63" s="17" t="s">
        <v>589</v>
      </c>
      <c r="C63" s="16">
        <v>211</v>
      </c>
      <c r="D63" s="16">
        <v>211</v>
      </c>
      <c r="E63" s="16"/>
      <c r="F63" s="16"/>
      <c r="G63" s="16"/>
      <c r="H63" s="16"/>
      <c r="I63" s="16"/>
      <c r="J63" s="16"/>
      <c r="K63" s="16"/>
      <c r="L63" s="39">
        <f t="shared" si="0"/>
        <v>0</v>
      </c>
      <c r="M63" s="39">
        <f t="shared" si="1"/>
        <v>-211</v>
      </c>
      <c r="N63" s="111">
        <f t="shared" si="2"/>
        <v>-100</v>
      </c>
    </row>
    <row r="64" spans="1:14" ht="25.5">
      <c r="A64" s="16" t="s">
        <v>116</v>
      </c>
      <c r="B64" s="103" t="s">
        <v>478</v>
      </c>
      <c r="C64" s="16">
        <v>100</v>
      </c>
      <c r="D64" s="16">
        <v>100</v>
      </c>
      <c r="E64" s="17"/>
      <c r="F64" s="17"/>
      <c r="G64" s="16">
        <v>100</v>
      </c>
      <c r="H64" s="16">
        <v>100</v>
      </c>
      <c r="I64" s="16"/>
      <c r="J64" s="16"/>
      <c r="K64" s="16"/>
      <c r="L64" s="39">
        <f t="shared" si="0"/>
        <v>100</v>
      </c>
      <c r="M64" s="39">
        <f t="shared" si="1"/>
        <v>0</v>
      </c>
      <c r="N64" s="111">
        <f t="shared" si="2"/>
        <v>0</v>
      </c>
    </row>
    <row r="65" spans="1:14" ht="12.75">
      <c r="A65" s="16" t="s">
        <v>120</v>
      </c>
      <c r="B65" s="41" t="s">
        <v>611</v>
      </c>
      <c r="C65" s="16">
        <v>4.7</v>
      </c>
      <c r="D65" s="16">
        <v>4.7</v>
      </c>
      <c r="E65" s="17"/>
      <c r="F65" s="17"/>
      <c r="G65" s="16">
        <v>5</v>
      </c>
      <c r="H65" s="16">
        <v>5</v>
      </c>
      <c r="I65" s="16"/>
      <c r="J65" s="16"/>
      <c r="K65" s="16"/>
      <c r="L65" s="39">
        <f t="shared" si="0"/>
        <v>5</v>
      </c>
      <c r="M65" s="39">
        <f t="shared" si="1"/>
        <v>0.2999999999999998</v>
      </c>
      <c r="N65" s="111">
        <f t="shared" si="2"/>
        <v>6.382978723404251</v>
      </c>
    </row>
    <row r="66" spans="1:14" ht="12.75">
      <c r="A66" s="16" t="s">
        <v>121</v>
      </c>
      <c r="B66" s="17" t="s">
        <v>112</v>
      </c>
      <c r="C66" s="16">
        <v>146.2</v>
      </c>
      <c r="D66" s="16">
        <v>145</v>
      </c>
      <c r="E66" s="16">
        <v>79.5</v>
      </c>
      <c r="F66" s="16">
        <v>1.2</v>
      </c>
      <c r="G66" s="16">
        <v>182</v>
      </c>
      <c r="H66" s="16">
        <v>182</v>
      </c>
      <c r="I66" s="16">
        <v>106.9</v>
      </c>
      <c r="J66" s="16"/>
      <c r="K66" s="16">
        <v>0.8</v>
      </c>
      <c r="L66" s="39">
        <f t="shared" si="0"/>
        <v>182.8</v>
      </c>
      <c r="M66" s="39">
        <f t="shared" si="1"/>
        <v>35.80000000000001</v>
      </c>
      <c r="N66" s="111">
        <f t="shared" si="2"/>
        <v>24.487004103967177</v>
      </c>
    </row>
    <row r="67" spans="1:14" ht="12.75">
      <c r="A67" s="16" t="s">
        <v>123</v>
      </c>
      <c r="B67" s="17" t="s">
        <v>468</v>
      </c>
      <c r="C67" s="16">
        <v>539.8</v>
      </c>
      <c r="D67" s="16">
        <v>539.8</v>
      </c>
      <c r="E67" s="16"/>
      <c r="F67" s="16"/>
      <c r="G67" s="16">
        <v>898.6</v>
      </c>
      <c r="H67" s="16">
        <v>898.6</v>
      </c>
      <c r="I67" s="16"/>
      <c r="J67" s="16"/>
      <c r="K67" s="16"/>
      <c r="L67" s="39">
        <f t="shared" si="0"/>
        <v>898.6</v>
      </c>
      <c r="M67" s="39">
        <f t="shared" si="1"/>
        <v>358.80000000000007</v>
      </c>
      <c r="N67" s="111">
        <f t="shared" si="2"/>
        <v>66.46906261578364</v>
      </c>
    </row>
    <row r="68" spans="1:14" ht="12.75">
      <c r="A68" s="16" t="s">
        <v>519</v>
      </c>
      <c r="B68" s="17" t="s">
        <v>467</v>
      </c>
      <c r="C68" s="16">
        <v>59.6</v>
      </c>
      <c r="D68" s="16">
        <v>59.6</v>
      </c>
      <c r="E68" s="16"/>
      <c r="F68" s="16"/>
      <c r="G68" s="16">
        <f>G69+G70+G71+G72+G73+G74+G76+G77+G78</f>
        <v>189.5</v>
      </c>
      <c r="H68" s="16">
        <v>189.5</v>
      </c>
      <c r="I68" s="16"/>
      <c r="J68" s="16"/>
      <c r="K68" s="16"/>
      <c r="L68" s="39">
        <f t="shared" si="0"/>
        <v>189.5</v>
      </c>
      <c r="M68" s="39">
        <f t="shared" si="1"/>
        <v>129.9</v>
      </c>
      <c r="N68" s="111">
        <f t="shared" si="2"/>
        <v>217.95302013422818</v>
      </c>
    </row>
    <row r="69" spans="1:14" s="96" customFormat="1" ht="12.75">
      <c r="A69" s="94" t="s">
        <v>566</v>
      </c>
      <c r="B69" s="95" t="s">
        <v>334</v>
      </c>
      <c r="C69" s="94">
        <v>13</v>
      </c>
      <c r="D69" s="94">
        <v>13</v>
      </c>
      <c r="E69" s="94"/>
      <c r="F69" s="94"/>
      <c r="G69" s="94">
        <v>20</v>
      </c>
      <c r="H69" s="94">
        <v>20</v>
      </c>
      <c r="I69" s="94"/>
      <c r="J69" s="94"/>
      <c r="K69" s="94"/>
      <c r="L69" s="113">
        <f t="shared" si="0"/>
        <v>20</v>
      </c>
      <c r="M69" s="113">
        <f t="shared" si="1"/>
        <v>7</v>
      </c>
      <c r="N69" s="114">
        <f t="shared" si="2"/>
        <v>53.84615384615385</v>
      </c>
    </row>
    <row r="70" spans="1:14" s="96" customFormat="1" ht="12.75">
      <c r="A70" s="94" t="s">
        <v>567</v>
      </c>
      <c r="B70" s="95" t="s">
        <v>335</v>
      </c>
      <c r="C70" s="94">
        <v>12</v>
      </c>
      <c r="D70" s="94">
        <v>12</v>
      </c>
      <c r="E70" s="94"/>
      <c r="F70" s="94"/>
      <c r="G70" s="94">
        <v>15</v>
      </c>
      <c r="H70" s="94">
        <v>15</v>
      </c>
      <c r="I70" s="94"/>
      <c r="J70" s="94"/>
      <c r="K70" s="94"/>
      <c r="L70" s="113">
        <f t="shared" si="0"/>
        <v>15</v>
      </c>
      <c r="M70" s="113">
        <f t="shared" si="1"/>
        <v>3</v>
      </c>
      <c r="N70" s="114">
        <f t="shared" si="2"/>
        <v>25</v>
      </c>
    </row>
    <row r="71" spans="1:14" s="96" customFormat="1" ht="12.75">
      <c r="A71" s="94" t="s">
        <v>568</v>
      </c>
      <c r="B71" s="95" t="s">
        <v>347</v>
      </c>
      <c r="C71" s="94">
        <v>0.5</v>
      </c>
      <c r="D71" s="94">
        <v>0.5</v>
      </c>
      <c r="E71" s="94"/>
      <c r="F71" s="94"/>
      <c r="G71" s="94">
        <v>1.5</v>
      </c>
      <c r="H71" s="94">
        <v>1.5</v>
      </c>
      <c r="I71" s="94"/>
      <c r="J71" s="94"/>
      <c r="K71" s="94"/>
      <c r="L71" s="113">
        <f t="shared" si="0"/>
        <v>1.5</v>
      </c>
      <c r="M71" s="113">
        <f t="shared" si="1"/>
        <v>1</v>
      </c>
      <c r="N71" s="113">
        <f t="shared" si="2"/>
        <v>200</v>
      </c>
    </row>
    <row r="72" spans="1:14" s="96" customFormat="1" ht="12.75">
      <c r="A72" s="94" t="s">
        <v>569</v>
      </c>
      <c r="B72" s="95" t="s">
        <v>348</v>
      </c>
      <c r="C72" s="94">
        <v>15</v>
      </c>
      <c r="D72" s="94">
        <v>15</v>
      </c>
      <c r="E72" s="94"/>
      <c r="F72" s="94"/>
      <c r="G72" s="94">
        <v>15</v>
      </c>
      <c r="H72" s="94">
        <v>15</v>
      </c>
      <c r="I72" s="94"/>
      <c r="J72" s="94"/>
      <c r="K72" s="94"/>
      <c r="L72" s="113">
        <f t="shared" si="0"/>
        <v>15</v>
      </c>
      <c r="M72" s="113">
        <f t="shared" si="1"/>
        <v>0</v>
      </c>
      <c r="N72" s="113">
        <f t="shared" si="2"/>
        <v>0</v>
      </c>
    </row>
    <row r="73" spans="1:14" s="96" customFormat="1" ht="12.75">
      <c r="A73" s="94" t="s">
        <v>570</v>
      </c>
      <c r="B73" s="95" t="s">
        <v>336</v>
      </c>
      <c r="C73" s="94">
        <v>6</v>
      </c>
      <c r="D73" s="94">
        <v>6</v>
      </c>
      <c r="E73" s="94"/>
      <c r="F73" s="94"/>
      <c r="G73" s="94">
        <v>8</v>
      </c>
      <c r="H73" s="94">
        <v>8</v>
      </c>
      <c r="I73" s="94"/>
      <c r="J73" s="94"/>
      <c r="K73" s="94"/>
      <c r="L73" s="113">
        <f t="shared" si="0"/>
        <v>8</v>
      </c>
      <c r="M73" s="113">
        <f t="shared" si="1"/>
        <v>2</v>
      </c>
      <c r="N73" s="114">
        <f t="shared" si="2"/>
        <v>33.33333333333333</v>
      </c>
    </row>
    <row r="74" spans="1:14" s="96" customFormat="1" ht="12.75">
      <c r="A74" s="94" t="s">
        <v>571</v>
      </c>
      <c r="B74" s="95" t="s">
        <v>349</v>
      </c>
      <c r="C74" s="94">
        <v>5.1</v>
      </c>
      <c r="D74" s="94">
        <v>5.1</v>
      </c>
      <c r="E74" s="94"/>
      <c r="F74" s="94"/>
      <c r="G74" s="94">
        <v>7</v>
      </c>
      <c r="H74" s="94">
        <v>7</v>
      </c>
      <c r="I74" s="94"/>
      <c r="J74" s="94"/>
      <c r="K74" s="94"/>
      <c r="L74" s="113">
        <f t="shared" si="0"/>
        <v>7</v>
      </c>
      <c r="M74" s="113">
        <f t="shared" si="1"/>
        <v>1.9000000000000004</v>
      </c>
      <c r="N74" s="114">
        <f t="shared" si="2"/>
        <v>37.25490196078432</v>
      </c>
    </row>
    <row r="75" spans="1:14" s="96" customFormat="1" ht="12.75">
      <c r="A75" s="94" t="s">
        <v>572</v>
      </c>
      <c r="B75" s="95" t="s">
        <v>115</v>
      </c>
      <c r="C75" s="94">
        <v>8</v>
      </c>
      <c r="D75" s="94">
        <v>8</v>
      </c>
      <c r="E75" s="94"/>
      <c r="F75" s="94"/>
      <c r="G75" s="94"/>
      <c r="H75" s="94"/>
      <c r="I75" s="94"/>
      <c r="J75" s="94"/>
      <c r="K75" s="94"/>
      <c r="L75" s="113">
        <f t="shared" si="0"/>
        <v>0</v>
      </c>
      <c r="M75" s="113">
        <f t="shared" si="1"/>
        <v>-8</v>
      </c>
      <c r="N75" s="113">
        <f t="shared" si="2"/>
        <v>-100</v>
      </c>
    </row>
    <row r="76" spans="1:14" s="96" customFormat="1" ht="12.75">
      <c r="A76" s="94" t="s">
        <v>573</v>
      </c>
      <c r="B76" s="95" t="s">
        <v>505</v>
      </c>
      <c r="C76" s="94"/>
      <c r="D76" s="94"/>
      <c r="E76" s="94"/>
      <c r="F76" s="94"/>
      <c r="G76" s="94">
        <v>2</v>
      </c>
      <c r="H76" s="94">
        <v>2</v>
      </c>
      <c r="I76" s="94"/>
      <c r="J76" s="94"/>
      <c r="K76" s="94"/>
      <c r="L76" s="113">
        <f aca="true" t="shared" si="3" ref="L76:L144">G76+K76</f>
        <v>2</v>
      </c>
      <c r="M76" s="113">
        <f aca="true" t="shared" si="4" ref="M76:M144">G76-C76</f>
        <v>2</v>
      </c>
      <c r="N76" s="113"/>
    </row>
    <row r="77" spans="1:14" s="96" customFormat="1" ht="25.5">
      <c r="A77" s="94" t="s">
        <v>615</v>
      </c>
      <c r="B77" s="100" t="s">
        <v>616</v>
      </c>
      <c r="C77" s="94"/>
      <c r="D77" s="94"/>
      <c r="E77" s="94"/>
      <c r="F77" s="94"/>
      <c r="G77" s="94">
        <v>50</v>
      </c>
      <c r="H77" s="94">
        <v>50</v>
      </c>
      <c r="I77" s="94"/>
      <c r="J77" s="94"/>
      <c r="K77" s="94"/>
      <c r="L77" s="113">
        <f t="shared" si="3"/>
        <v>50</v>
      </c>
      <c r="M77" s="113">
        <f t="shared" si="4"/>
        <v>50</v>
      </c>
      <c r="N77" s="113"/>
    </row>
    <row r="78" spans="1:14" s="96" customFormat="1" ht="12.75">
      <c r="A78" s="146" t="s">
        <v>617</v>
      </c>
      <c r="B78" s="100" t="s">
        <v>618</v>
      </c>
      <c r="C78" s="94"/>
      <c r="D78" s="94"/>
      <c r="E78" s="94"/>
      <c r="F78" s="94"/>
      <c r="G78" s="94">
        <v>71</v>
      </c>
      <c r="H78" s="94">
        <v>71</v>
      </c>
      <c r="I78" s="94"/>
      <c r="J78" s="94"/>
      <c r="K78" s="94"/>
      <c r="L78" s="113">
        <f t="shared" si="3"/>
        <v>71</v>
      </c>
      <c r="M78" s="113">
        <f t="shared" si="4"/>
        <v>71</v>
      </c>
      <c r="N78" s="113"/>
    </row>
    <row r="79" spans="1:14" ht="24">
      <c r="A79" s="16" t="s">
        <v>520</v>
      </c>
      <c r="B79" s="18" t="s">
        <v>480</v>
      </c>
      <c r="C79" s="16">
        <v>1053.8</v>
      </c>
      <c r="D79" s="16">
        <v>1027.6</v>
      </c>
      <c r="E79" s="16">
        <v>648.9</v>
      </c>
      <c r="F79" s="16">
        <v>26.2</v>
      </c>
      <c r="G79" s="16">
        <v>1156.9</v>
      </c>
      <c r="H79" s="16">
        <v>1156.9</v>
      </c>
      <c r="I79" s="16">
        <v>785.8</v>
      </c>
      <c r="J79" s="16"/>
      <c r="K79" s="16"/>
      <c r="L79" s="39">
        <f t="shared" si="3"/>
        <v>1156.9</v>
      </c>
      <c r="M79" s="39">
        <f t="shared" si="4"/>
        <v>103.10000000000014</v>
      </c>
      <c r="N79" s="111">
        <f aca="true" t="shared" si="5" ref="N79:N145">M79/C79*100</f>
        <v>9.783640159423054</v>
      </c>
    </row>
    <row r="80" spans="1:14" s="96" customFormat="1" ht="12.75">
      <c r="A80" s="94"/>
      <c r="B80" s="95" t="s">
        <v>470</v>
      </c>
      <c r="C80" s="94">
        <v>700.4</v>
      </c>
      <c r="D80" s="94">
        <v>700.4</v>
      </c>
      <c r="E80" s="94">
        <v>499.7</v>
      </c>
      <c r="F80" s="94"/>
      <c r="G80" s="94">
        <v>855.1</v>
      </c>
      <c r="H80" s="94">
        <v>855.1</v>
      </c>
      <c r="I80" s="94">
        <v>618.1</v>
      </c>
      <c r="J80" s="94"/>
      <c r="K80" s="94"/>
      <c r="L80" s="113">
        <f t="shared" si="3"/>
        <v>855.1</v>
      </c>
      <c r="M80" s="113">
        <f t="shared" si="4"/>
        <v>154.70000000000005</v>
      </c>
      <c r="N80" s="114">
        <f t="shared" si="5"/>
        <v>22.087378640776706</v>
      </c>
    </row>
    <row r="81" spans="1:14" s="99" customFormat="1" ht="24">
      <c r="A81" s="97" t="s">
        <v>521</v>
      </c>
      <c r="B81" s="104" t="s">
        <v>479</v>
      </c>
      <c r="C81" s="97">
        <v>28</v>
      </c>
      <c r="D81" s="97">
        <v>28</v>
      </c>
      <c r="E81" s="97"/>
      <c r="F81" s="97"/>
      <c r="G81" s="97">
        <v>28</v>
      </c>
      <c r="H81" s="97">
        <v>28</v>
      </c>
      <c r="I81" s="97"/>
      <c r="J81" s="97"/>
      <c r="K81" s="97"/>
      <c r="L81" s="39">
        <f t="shared" si="3"/>
        <v>28</v>
      </c>
      <c r="M81" s="39">
        <f t="shared" si="4"/>
        <v>0</v>
      </c>
      <c r="N81" s="111">
        <f t="shared" si="5"/>
        <v>0</v>
      </c>
    </row>
    <row r="82" spans="1:14" s="99" customFormat="1" ht="25.5">
      <c r="A82" s="97" t="s">
        <v>522</v>
      </c>
      <c r="B82" s="104" t="s">
        <v>484</v>
      </c>
      <c r="C82" s="97">
        <v>55</v>
      </c>
      <c r="D82" s="97">
        <v>55</v>
      </c>
      <c r="E82" s="97"/>
      <c r="F82" s="97"/>
      <c r="G82" s="97"/>
      <c r="H82" s="97"/>
      <c r="I82" s="97"/>
      <c r="J82" s="97"/>
      <c r="K82" s="97"/>
      <c r="L82" s="39">
        <f t="shared" si="3"/>
        <v>0</v>
      </c>
      <c r="M82" s="39">
        <f t="shared" si="4"/>
        <v>-55</v>
      </c>
      <c r="N82" s="111">
        <f t="shared" si="5"/>
        <v>-100</v>
      </c>
    </row>
    <row r="83" spans="1:14" ht="25.5">
      <c r="A83" s="16" t="s">
        <v>523</v>
      </c>
      <c r="B83" s="18" t="s">
        <v>488</v>
      </c>
      <c r="C83" s="16">
        <v>17</v>
      </c>
      <c r="D83" s="16">
        <v>17</v>
      </c>
      <c r="E83" s="16"/>
      <c r="F83" s="16"/>
      <c r="G83" s="16">
        <v>363</v>
      </c>
      <c r="H83" s="16">
        <v>363</v>
      </c>
      <c r="I83" s="16"/>
      <c r="J83" s="16"/>
      <c r="K83" s="16"/>
      <c r="L83" s="39">
        <f t="shared" si="3"/>
        <v>363</v>
      </c>
      <c r="M83" s="39">
        <f t="shared" si="4"/>
        <v>346</v>
      </c>
      <c r="N83" s="111">
        <f t="shared" si="5"/>
        <v>2035.2941176470588</v>
      </c>
    </row>
    <row r="84" spans="1:14" ht="25.5">
      <c r="A84" s="16" t="s">
        <v>524</v>
      </c>
      <c r="B84" s="18" t="s">
        <v>320</v>
      </c>
      <c r="C84" s="16">
        <v>5</v>
      </c>
      <c r="D84" s="16">
        <v>5</v>
      </c>
      <c r="E84" s="16"/>
      <c r="F84" s="16"/>
      <c r="G84" s="16">
        <v>7</v>
      </c>
      <c r="H84" s="16">
        <v>7</v>
      </c>
      <c r="I84" s="16"/>
      <c r="J84" s="16"/>
      <c r="K84" s="16"/>
      <c r="L84" s="39">
        <f t="shared" si="3"/>
        <v>7</v>
      </c>
      <c r="M84" s="39">
        <f t="shared" si="4"/>
        <v>2</v>
      </c>
      <c r="N84" s="39">
        <f t="shared" si="5"/>
        <v>40</v>
      </c>
    </row>
    <row r="85" spans="1:14" ht="25.5">
      <c r="A85" s="16" t="s">
        <v>525</v>
      </c>
      <c r="B85" s="18" t="s">
        <v>122</v>
      </c>
      <c r="C85" s="16">
        <v>2</v>
      </c>
      <c r="D85" s="16">
        <v>2</v>
      </c>
      <c r="E85" s="16"/>
      <c r="F85" s="16"/>
      <c r="G85" s="16">
        <v>5</v>
      </c>
      <c r="H85" s="16">
        <v>5</v>
      </c>
      <c r="I85" s="16"/>
      <c r="J85" s="16"/>
      <c r="K85" s="16"/>
      <c r="L85" s="39">
        <f t="shared" si="3"/>
        <v>5</v>
      </c>
      <c r="M85" s="39">
        <f t="shared" si="4"/>
        <v>3</v>
      </c>
      <c r="N85" s="39">
        <f t="shared" si="5"/>
        <v>150</v>
      </c>
    </row>
    <row r="86" spans="1:14" ht="24.75" customHeight="1">
      <c r="A86" s="16" t="s">
        <v>574</v>
      </c>
      <c r="B86" s="18" t="s">
        <v>607</v>
      </c>
      <c r="C86" s="16"/>
      <c r="D86" s="16"/>
      <c r="E86" s="16"/>
      <c r="F86" s="16"/>
      <c r="G86" s="16">
        <v>1</v>
      </c>
      <c r="H86" s="16">
        <v>1</v>
      </c>
      <c r="I86" s="16"/>
      <c r="J86" s="16"/>
      <c r="K86" s="16"/>
      <c r="L86" s="39">
        <f t="shared" si="3"/>
        <v>1</v>
      </c>
      <c r="M86" s="39">
        <f t="shared" si="4"/>
        <v>1</v>
      </c>
      <c r="N86" s="39"/>
    </row>
    <row r="87" spans="1:14" ht="15" customHeight="1">
      <c r="A87" s="16" t="s">
        <v>575</v>
      </c>
      <c r="B87" s="18" t="s">
        <v>337</v>
      </c>
      <c r="C87" s="16">
        <v>1.5</v>
      </c>
      <c r="D87" s="16">
        <v>1.5</v>
      </c>
      <c r="E87" s="16"/>
      <c r="F87" s="16"/>
      <c r="G87" s="16"/>
      <c r="H87" s="16"/>
      <c r="I87" s="16"/>
      <c r="J87" s="16"/>
      <c r="K87" s="16"/>
      <c r="L87" s="39">
        <f t="shared" si="3"/>
        <v>0</v>
      </c>
      <c r="M87" s="39">
        <f t="shared" si="4"/>
        <v>-1.5</v>
      </c>
      <c r="N87" s="39">
        <f t="shared" si="5"/>
        <v>-100</v>
      </c>
    </row>
    <row r="88" spans="1:14" s="99" customFormat="1" ht="24.75" customHeight="1">
      <c r="A88" s="97" t="s">
        <v>590</v>
      </c>
      <c r="B88" s="104" t="s">
        <v>595</v>
      </c>
      <c r="C88" s="97"/>
      <c r="D88" s="97"/>
      <c r="E88" s="97"/>
      <c r="F88" s="97"/>
      <c r="G88" s="97">
        <v>30</v>
      </c>
      <c r="H88" s="97">
        <v>30</v>
      </c>
      <c r="I88" s="97"/>
      <c r="J88" s="97"/>
      <c r="K88" s="97"/>
      <c r="L88" s="39">
        <v>30</v>
      </c>
      <c r="M88" s="39"/>
      <c r="N88" s="39"/>
    </row>
    <row r="89" spans="1:14" s="99" customFormat="1" ht="24" customHeight="1">
      <c r="A89" s="97" t="s">
        <v>596</v>
      </c>
      <c r="B89" s="104" t="s">
        <v>597</v>
      </c>
      <c r="C89" s="97"/>
      <c r="D89" s="97"/>
      <c r="E89" s="97"/>
      <c r="F89" s="97"/>
      <c r="G89" s="97">
        <v>20</v>
      </c>
      <c r="H89" s="97">
        <v>20</v>
      </c>
      <c r="I89" s="97"/>
      <c r="J89" s="97"/>
      <c r="K89" s="97"/>
      <c r="L89" s="39">
        <v>20</v>
      </c>
      <c r="M89" s="39"/>
      <c r="N89" s="39"/>
    </row>
    <row r="90" spans="1:14" s="99" customFormat="1" ht="33.75" customHeight="1">
      <c r="A90" s="97" t="s">
        <v>609</v>
      </c>
      <c r="B90" s="104" t="s">
        <v>599</v>
      </c>
      <c r="C90" s="97"/>
      <c r="D90" s="97"/>
      <c r="E90" s="97"/>
      <c r="F90" s="97"/>
      <c r="G90" s="97">
        <v>100</v>
      </c>
      <c r="H90" s="97"/>
      <c r="I90" s="97"/>
      <c r="J90" s="97">
        <v>100</v>
      </c>
      <c r="K90" s="97"/>
      <c r="L90" s="39">
        <v>100</v>
      </c>
      <c r="M90" s="39"/>
      <c r="N90" s="39"/>
    </row>
    <row r="91" spans="1:14" s="99" customFormat="1" ht="24.75" customHeight="1">
      <c r="A91" s="97" t="s">
        <v>610</v>
      </c>
      <c r="B91" s="104" t="s">
        <v>598</v>
      </c>
      <c r="C91" s="97"/>
      <c r="D91" s="97"/>
      <c r="E91" s="97"/>
      <c r="F91" s="97"/>
      <c r="G91" s="97">
        <v>262</v>
      </c>
      <c r="H91" s="97"/>
      <c r="I91" s="97"/>
      <c r="J91" s="97">
        <v>262</v>
      </c>
      <c r="K91" s="97"/>
      <c r="L91" s="39">
        <v>262</v>
      </c>
      <c r="M91" s="39"/>
      <c r="N91" s="39"/>
    </row>
    <row r="92" spans="1:14" s="1" customFormat="1" ht="12.75">
      <c r="A92" s="19" t="s">
        <v>124</v>
      </c>
      <c r="B92" s="20" t="s">
        <v>125</v>
      </c>
      <c r="C92" s="19">
        <v>6249.4</v>
      </c>
      <c r="D92" s="19">
        <v>4471.6</v>
      </c>
      <c r="E92" s="19"/>
      <c r="F92" s="19">
        <v>1777.8</v>
      </c>
      <c r="G92" s="19">
        <f>G93+G94+G95+G96+G97+G98+G99+G100+G103+G104</f>
        <v>7168.5</v>
      </c>
      <c r="H92" s="19">
        <f>H93+H94+H95+H96+H97+H98+H99+H100+H103+H104</f>
        <v>6580.5</v>
      </c>
      <c r="I92" s="19">
        <f>I93+I94+I95+I96+I97+I98+I99+I100+I103+I104</f>
        <v>13</v>
      </c>
      <c r="J92" s="19">
        <f>J93+J94+J95+J96+J97+J98+J99+J100+J103+J104</f>
        <v>588</v>
      </c>
      <c r="K92" s="19"/>
      <c r="L92" s="39">
        <f t="shared" si="3"/>
        <v>7168.5</v>
      </c>
      <c r="M92" s="39">
        <f t="shared" si="4"/>
        <v>919.1000000000004</v>
      </c>
      <c r="N92" s="111">
        <f t="shared" si="5"/>
        <v>14.707011873139827</v>
      </c>
    </row>
    <row r="93" spans="1:14" ht="12.75">
      <c r="A93" s="16" t="s">
        <v>126</v>
      </c>
      <c r="B93" s="17" t="s">
        <v>127</v>
      </c>
      <c r="C93" s="16">
        <v>1777.8</v>
      </c>
      <c r="D93" s="16"/>
      <c r="E93" s="16"/>
      <c r="F93" s="16">
        <v>1777.8</v>
      </c>
      <c r="G93" s="16">
        <v>588</v>
      </c>
      <c r="H93" s="16"/>
      <c r="I93" s="16"/>
      <c r="J93" s="16">
        <v>588</v>
      </c>
      <c r="K93" s="16"/>
      <c r="L93" s="39">
        <f t="shared" si="3"/>
        <v>588</v>
      </c>
      <c r="M93" s="39">
        <f t="shared" si="4"/>
        <v>-1189.8</v>
      </c>
      <c r="N93" s="111">
        <f t="shared" si="5"/>
        <v>-66.92541343233209</v>
      </c>
    </row>
    <row r="94" spans="1:14" ht="12.75">
      <c r="A94" s="16" t="s">
        <v>128</v>
      </c>
      <c r="B94" s="17" t="s">
        <v>129</v>
      </c>
      <c r="C94" s="16">
        <v>146</v>
      </c>
      <c r="D94" s="16">
        <v>146</v>
      </c>
      <c r="E94" s="16"/>
      <c r="F94" s="16"/>
      <c r="G94" s="16">
        <v>125</v>
      </c>
      <c r="H94" s="16">
        <v>125</v>
      </c>
      <c r="I94" s="16"/>
      <c r="J94" s="16"/>
      <c r="K94" s="16"/>
      <c r="L94" s="39">
        <f t="shared" si="3"/>
        <v>125</v>
      </c>
      <c r="M94" s="39">
        <f t="shared" si="4"/>
        <v>-21</v>
      </c>
      <c r="N94" s="111">
        <f t="shared" si="5"/>
        <v>-14.383561643835616</v>
      </c>
    </row>
    <row r="95" spans="1:14" ht="12.75">
      <c r="A95" s="16" t="s">
        <v>130</v>
      </c>
      <c r="B95" s="17" t="s">
        <v>131</v>
      </c>
      <c r="C95" s="16">
        <v>2126</v>
      </c>
      <c r="D95" s="16">
        <v>2126</v>
      </c>
      <c r="E95" s="16"/>
      <c r="F95" s="16"/>
      <c r="G95" s="16">
        <v>3550</v>
      </c>
      <c r="H95" s="16">
        <v>3550</v>
      </c>
      <c r="I95" s="16"/>
      <c r="J95" s="16"/>
      <c r="K95" s="16"/>
      <c r="L95" s="39">
        <f t="shared" si="3"/>
        <v>3550</v>
      </c>
      <c r="M95" s="39">
        <f t="shared" si="4"/>
        <v>1424</v>
      </c>
      <c r="N95" s="111">
        <f t="shared" si="5"/>
        <v>66.98024459078081</v>
      </c>
    </row>
    <row r="96" spans="1:14" ht="25.5">
      <c r="A96" s="16" t="s">
        <v>132</v>
      </c>
      <c r="B96" s="18" t="s">
        <v>133</v>
      </c>
      <c r="C96" s="16">
        <v>100</v>
      </c>
      <c r="D96" s="16">
        <v>100</v>
      </c>
      <c r="E96" s="16"/>
      <c r="F96" s="16"/>
      <c r="G96" s="16">
        <v>100</v>
      </c>
      <c r="H96" s="16">
        <v>100</v>
      </c>
      <c r="I96" s="16"/>
      <c r="J96" s="16"/>
      <c r="K96" s="16"/>
      <c r="L96" s="39">
        <f t="shared" si="3"/>
        <v>100</v>
      </c>
      <c r="M96" s="39">
        <f t="shared" si="4"/>
        <v>0</v>
      </c>
      <c r="N96" s="111">
        <f t="shared" si="5"/>
        <v>0</v>
      </c>
    </row>
    <row r="97" spans="1:14" ht="12.75">
      <c r="A97" s="16" t="s">
        <v>134</v>
      </c>
      <c r="B97" s="17" t="s">
        <v>135</v>
      </c>
      <c r="C97" s="16">
        <v>19</v>
      </c>
      <c r="D97" s="16">
        <v>19</v>
      </c>
      <c r="E97" s="16"/>
      <c r="F97" s="16"/>
      <c r="G97" s="16">
        <v>21.5</v>
      </c>
      <c r="H97" s="16">
        <v>21.5</v>
      </c>
      <c r="I97" s="16"/>
      <c r="J97" s="16"/>
      <c r="K97" s="16"/>
      <c r="L97" s="39">
        <f t="shared" si="3"/>
        <v>21.5</v>
      </c>
      <c r="M97" s="39">
        <f t="shared" si="4"/>
        <v>2.5</v>
      </c>
      <c r="N97" s="111">
        <f t="shared" si="5"/>
        <v>13.157894736842104</v>
      </c>
    </row>
    <row r="98" spans="1:14" ht="25.5">
      <c r="A98" s="16" t="s">
        <v>136</v>
      </c>
      <c r="B98" s="18" t="s">
        <v>329</v>
      </c>
      <c r="C98" s="16">
        <v>640</v>
      </c>
      <c r="D98" s="16">
        <v>640</v>
      </c>
      <c r="E98" s="16"/>
      <c r="F98" s="16"/>
      <c r="G98" s="16">
        <v>700</v>
      </c>
      <c r="H98" s="16">
        <v>700</v>
      </c>
      <c r="I98" s="16"/>
      <c r="J98" s="16"/>
      <c r="K98" s="16"/>
      <c r="L98" s="39">
        <f t="shared" si="3"/>
        <v>700</v>
      </c>
      <c r="M98" s="39">
        <f t="shared" si="4"/>
        <v>60</v>
      </c>
      <c r="N98" s="111">
        <f t="shared" si="5"/>
        <v>9.375</v>
      </c>
    </row>
    <row r="99" spans="1:14" ht="12.75">
      <c r="A99" s="16" t="s">
        <v>137</v>
      </c>
      <c r="B99" s="17" t="s">
        <v>350</v>
      </c>
      <c r="C99" s="16">
        <v>35</v>
      </c>
      <c r="D99" s="16">
        <v>35</v>
      </c>
      <c r="E99" s="16"/>
      <c r="F99" s="16"/>
      <c r="G99" s="16">
        <v>40</v>
      </c>
      <c r="H99" s="16">
        <v>40</v>
      </c>
      <c r="I99" s="16"/>
      <c r="J99" s="16"/>
      <c r="K99" s="16"/>
      <c r="L99" s="39">
        <f t="shared" si="3"/>
        <v>40</v>
      </c>
      <c r="M99" s="39">
        <f t="shared" si="4"/>
        <v>5</v>
      </c>
      <c r="N99" s="111">
        <f t="shared" si="5"/>
        <v>14.285714285714285</v>
      </c>
    </row>
    <row r="100" spans="1:14" ht="12.75">
      <c r="A100" s="16" t="s">
        <v>139</v>
      </c>
      <c r="B100" s="17" t="s">
        <v>481</v>
      </c>
      <c r="C100" s="16">
        <v>671.5</v>
      </c>
      <c r="D100" s="16">
        <v>671.5</v>
      </c>
      <c r="E100" s="16"/>
      <c r="F100" s="16"/>
      <c r="G100" s="16">
        <f>G101+G102</f>
        <v>939</v>
      </c>
      <c r="H100" s="16">
        <f>H101+H102</f>
        <v>939</v>
      </c>
      <c r="I100" s="16">
        <f>I101</f>
        <v>13</v>
      </c>
      <c r="J100" s="16"/>
      <c r="K100" s="16"/>
      <c r="L100" s="39">
        <f t="shared" si="3"/>
        <v>939</v>
      </c>
      <c r="M100" s="39">
        <f t="shared" si="4"/>
        <v>267.5</v>
      </c>
      <c r="N100" s="111">
        <f t="shared" si="5"/>
        <v>39.83618763961281</v>
      </c>
    </row>
    <row r="101" spans="1:14" s="96" customFormat="1" ht="26.25" customHeight="1">
      <c r="A101" s="94" t="s">
        <v>526</v>
      </c>
      <c r="B101" s="100" t="s">
        <v>465</v>
      </c>
      <c r="C101" s="94"/>
      <c r="D101" s="94"/>
      <c r="E101" s="94"/>
      <c r="F101" s="94"/>
      <c r="G101" s="94">
        <v>17</v>
      </c>
      <c r="H101" s="94">
        <v>17</v>
      </c>
      <c r="I101" s="94">
        <v>13</v>
      </c>
      <c r="J101" s="94"/>
      <c r="K101" s="94"/>
      <c r="L101" s="113">
        <f t="shared" si="3"/>
        <v>17</v>
      </c>
      <c r="M101" s="113">
        <f t="shared" si="4"/>
        <v>17</v>
      </c>
      <c r="N101" s="113"/>
    </row>
    <row r="102" spans="1:14" s="96" customFormat="1" ht="23.25" customHeight="1">
      <c r="A102" s="94" t="s">
        <v>527</v>
      </c>
      <c r="B102" s="100" t="s">
        <v>491</v>
      </c>
      <c r="C102" s="94">
        <v>671.5</v>
      </c>
      <c r="D102" s="94">
        <v>671.5</v>
      </c>
      <c r="E102" s="94"/>
      <c r="F102" s="94"/>
      <c r="G102" s="94">
        <v>922</v>
      </c>
      <c r="H102" s="94">
        <v>922</v>
      </c>
      <c r="I102" s="94"/>
      <c r="J102" s="94"/>
      <c r="K102" s="94"/>
      <c r="L102" s="113">
        <f t="shared" si="3"/>
        <v>922</v>
      </c>
      <c r="M102" s="113">
        <f t="shared" si="4"/>
        <v>250.5</v>
      </c>
      <c r="N102" s="114">
        <f t="shared" si="5"/>
        <v>37.30454206999255</v>
      </c>
    </row>
    <row r="103" spans="1:14" s="99" customFormat="1" ht="25.5">
      <c r="A103" s="97" t="s">
        <v>528</v>
      </c>
      <c r="B103" s="104" t="s">
        <v>490</v>
      </c>
      <c r="C103" s="97">
        <v>4.1</v>
      </c>
      <c r="D103" s="97">
        <v>4.1</v>
      </c>
      <c r="E103" s="97"/>
      <c r="F103" s="97"/>
      <c r="G103" s="97">
        <v>5</v>
      </c>
      <c r="H103" s="97">
        <v>5</v>
      </c>
      <c r="I103" s="97"/>
      <c r="J103" s="97"/>
      <c r="K103" s="97"/>
      <c r="L103" s="39">
        <f t="shared" si="3"/>
        <v>5</v>
      </c>
      <c r="M103" s="39">
        <f t="shared" si="4"/>
        <v>0.9000000000000004</v>
      </c>
      <c r="N103" s="111">
        <f t="shared" si="5"/>
        <v>21.951219512195134</v>
      </c>
    </row>
    <row r="104" spans="1:14" ht="12.75">
      <c r="A104" s="16" t="s">
        <v>529</v>
      </c>
      <c r="B104" s="17" t="s">
        <v>530</v>
      </c>
      <c r="C104" s="16">
        <v>730</v>
      </c>
      <c r="D104" s="16">
        <v>730</v>
      </c>
      <c r="E104" s="16"/>
      <c r="F104" s="16"/>
      <c r="G104" s="16">
        <f>G105</f>
        <v>1100</v>
      </c>
      <c r="H104" s="16">
        <f>H105</f>
        <v>1100</v>
      </c>
      <c r="I104" s="16"/>
      <c r="J104" s="16"/>
      <c r="K104" s="16"/>
      <c r="L104" s="39">
        <f t="shared" si="3"/>
        <v>1100</v>
      </c>
      <c r="M104" s="39">
        <f t="shared" si="4"/>
        <v>370</v>
      </c>
      <c r="N104" s="111">
        <f t="shared" si="5"/>
        <v>50.68493150684932</v>
      </c>
    </row>
    <row r="105" spans="1:14" s="96" customFormat="1" ht="12.75">
      <c r="A105" s="94" t="s">
        <v>531</v>
      </c>
      <c r="B105" s="95" t="s">
        <v>489</v>
      </c>
      <c r="C105" s="94">
        <v>730</v>
      </c>
      <c r="D105" s="94">
        <v>730</v>
      </c>
      <c r="E105" s="94"/>
      <c r="F105" s="94"/>
      <c r="G105" s="94">
        <v>1100</v>
      </c>
      <c r="H105" s="94">
        <v>1100</v>
      </c>
      <c r="I105" s="94"/>
      <c r="J105" s="94"/>
      <c r="K105" s="94"/>
      <c r="L105" s="113">
        <f t="shared" si="3"/>
        <v>1100</v>
      </c>
      <c r="M105" s="113">
        <f t="shared" si="4"/>
        <v>370</v>
      </c>
      <c r="N105" s="114">
        <f t="shared" si="5"/>
        <v>50.68493150684932</v>
      </c>
    </row>
    <row r="106" spans="1:14" s="1" customFormat="1" ht="12.75">
      <c r="A106" s="19" t="s">
        <v>140</v>
      </c>
      <c r="B106" s="20" t="s">
        <v>141</v>
      </c>
      <c r="C106" s="19">
        <v>1817.4</v>
      </c>
      <c r="D106" s="19">
        <v>1817.4</v>
      </c>
      <c r="E106" s="19">
        <v>142</v>
      </c>
      <c r="F106" s="19"/>
      <c r="G106" s="19">
        <f>G107+G108+G113+G114+G115+G116+G117+G118</f>
        <v>2149.3</v>
      </c>
      <c r="H106" s="19">
        <f>H107+H108+H113+H114+H115+H116+H117+H118</f>
        <v>2143.3</v>
      </c>
      <c r="I106" s="19">
        <f>I107+I108+I113+I114+I115+I116+I117</f>
        <v>174.3</v>
      </c>
      <c r="J106" s="19">
        <v>6</v>
      </c>
      <c r="K106" s="19">
        <f>K107+K108+K113+K114+K115+K116+K117</f>
        <v>2.4</v>
      </c>
      <c r="L106" s="39">
        <f t="shared" si="3"/>
        <v>2151.7000000000003</v>
      </c>
      <c r="M106" s="39">
        <f t="shared" si="4"/>
        <v>331.9000000000001</v>
      </c>
      <c r="N106" s="111">
        <f t="shared" si="5"/>
        <v>18.26235281170904</v>
      </c>
    </row>
    <row r="107" spans="1:14" ht="12.75">
      <c r="A107" s="16" t="s">
        <v>142</v>
      </c>
      <c r="B107" s="17" t="s">
        <v>143</v>
      </c>
      <c r="C107" s="16">
        <v>188</v>
      </c>
      <c r="D107" s="16">
        <v>188</v>
      </c>
      <c r="E107" s="16">
        <v>128.6</v>
      </c>
      <c r="F107" s="16"/>
      <c r="G107" s="16">
        <v>239.5</v>
      </c>
      <c r="H107" s="16">
        <v>233.5</v>
      </c>
      <c r="I107" s="16">
        <v>160.9</v>
      </c>
      <c r="J107" s="16">
        <v>6</v>
      </c>
      <c r="K107" s="16">
        <v>2.4</v>
      </c>
      <c r="L107" s="39">
        <f t="shared" si="3"/>
        <v>241.9</v>
      </c>
      <c r="M107" s="39">
        <f t="shared" si="4"/>
        <v>51.5</v>
      </c>
      <c r="N107" s="111">
        <f t="shared" si="5"/>
        <v>27.393617021276594</v>
      </c>
    </row>
    <row r="108" spans="1:14" ht="12.75">
      <c r="A108" s="16" t="s">
        <v>144</v>
      </c>
      <c r="B108" s="17" t="s">
        <v>600</v>
      </c>
      <c r="C108" s="16">
        <v>1406.9</v>
      </c>
      <c r="D108" s="16">
        <v>1406.9</v>
      </c>
      <c r="E108" s="16"/>
      <c r="F108" s="16"/>
      <c r="G108" s="16">
        <v>1739.8</v>
      </c>
      <c r="H108" s="16">
        <v>1739.8</v>
      </c>
      <c r="I108" s="16"/>
      <c r="J108" s="16"/>
      <c r="K108" s="16"/>
      <c r="L108" s="39">
        <f t="shared" si="3"/>
        <v>1739.8</v>
      </c>
      <c r="M108" s="39">
        <f t="shared" si="4"/>
        <v>332.89999999999986</v>
      </c>
      <c r="N108" s="111">
        <f t="shared" si="5"/>
        <v>23.661951808941634</v>
      </c>
    </row>
    <row r="109" spans="1:14" s="96" customFormat="1" ht="25.5">
      <c r="A109" s="107" t="s">
        <v>601</v>
      </c>
      <c r="B109" s="100" t="s">
        <v>604</v>
      </c>
      <c r="C109" s="94"/>
      <c r="D109" s="94"/>
      <c r="E109" s="94"/>
      <c r="F109" s="94"/>
      <c r="G109" s="94">
        <v>30</v>
      </c>
      <c r="H109" s="94">
        <v>30</v>
      </c>
      <c r="I109" s="94"/>
      <c r="J109" s="94"/>
      <c r="K109" s="94"/>
      <c r="L109" s="113">
        <f t="shared" si="3"/>
        <v>30</v>
      </c>
      <c r="M109" s="113"/>
      <c r="N109" s="114"/>
    </row>
    <row r="110" spans="1:14" s="96" customFormat="1" ht="25.5">
      <c r="A110" s="94" t="s">
        <v>602</v>
      </c>
      <c r="B110" s="100" t="s">
        <v>605</v>
      </c>
      <c r="C110" s="94"/>
      <c r="D110" s="94"/>
      <c r="E110" s="94"/>
      <c r="F110" s="94"/>
      <c r="G110" s="94">
        <v>4.6</v>
      </c>
      <c r="H110" s="94">
        <v>4.6</v>
      </c>
      <c r="I110" s="94"/>
      <c r="J110" s="94"/>
      <c r="K110" s="94"/>
      <c r="L110" s="113">
        <v>4.6</v>
      </c>
      <c r="M110" s="113"/>
      <c r="N110" s="114"/>
    </row>
    <row r="111" spans="1:14" s="96" customFormat="1" ht="24.75" customHeight="1">
      <c r="A111" s="107" t="s">
        <v>603</v>
      </c>
      <c r="B111" s="100" t="s">
        <v>606</v>
      </c>
      <c r="C111" s="94"/>
      <c r="D111" s="94"/>
      <c r="E111" s="94"/>
      <c r="F111" s="94"/>
      <c r="G111" s="94">
        <v>15</v>
      </c>
      <c r="H111" s="94">
        <v>15</v>
      </c>
      <c r="I111" s="94"/>
      <c r="J111" s="94"/>
      <c r="K111" s="94"/>
      <c r="L111" s="113">
        <v>15</v>
      </c>
      <c r="M111" s="113"/>
      <c r="N111" s="114"/>
    </row>
    <row r="112" spans="1:14" s="96" customFormat="1" ht="15" customHeight="1">
      <c r="A112" s="107" t="s">
        <v>619</v>
      </c>
      <c r="B112" s="100" t="s">
        <v>620</v>
      </c>
      <c r="C112" s="94"/>
      <c r="D112" s="94"/>
      <c r="E112" s="94"/>
      <c r="F112" s="94"/>
      <c r="G112" s="94">
        <v>6.2</v>
      </c>
      <c r="H112" s="94">
        <v>6.2</v>
      </c>
      <c r="I112" s="94"/>
      <c r="J112" s="94"/>
      <c r="K112" s="94"/>
      <c r="L112" s="113">
        <v>6.2</v>
      </c>
      <c r="M112" s="113"/>
      <c r="N112" s="114"/>
    </row>
    <row r="113" spans="1:14" ht="12.75">
      <c r="A113" s="16" t="s">
        <v>145</v>
      </c>
      <c r="B113" s="17" t="s">
        <v>146</v>
      </c>
      <c r="C113" s="16">
        <v>22</v>
      </c>
      <c r="D113" s="16">
        <v>22</v>
      </c>
      <c r="E113" s="16"/>
      <c r="F113" s="16"/>
      <c r="G113" s="16">
        <v>30</v>
      </c>
      <c r="H113" s="16">
        <v>30</v>
      </c>
      <c r="I113" s="16"/>
      <c r="J113" s="16"/>
      <c r="K113" s="16"/>
      <c r="L113" s="39">
        <f t="shared" si="3"/>
        <v>30</v>
      </c>
      <c r="M113" s="39">
        <f t="shared" si="4"/>
        <v>8</v>
      </c>
      <c r="N113" s="111">
        <f t="shared" si="5"/>
        <v>36.36363636363637</v>
      </c>
    </row>
    <row r="114" spans="1:14" ht="12.75">
      <c r="A114" s="16" t="s">
        <v>147</v>
      </c>
      <c r="B114" s="17" t="s">
        <v>108</v>
      </c>
      <c r="C114" s="16">
        <v>12</v>
      </c>
      <c r="D114" s="16">
        <v>12</v>
      </c>
      <c r="E114" s="16"/>
      <c r="F114" s="16"/>
      <c r="G114" s="16">
        <v>12</v>
      </c>
      <c r="H114" s="16">
        <v>12</v>
      </c>
      <c r="I114" s="16"/>
      <c r="J114" s="16"/>
      <c r="K114" s="16"/>
      <c r="L114" s="39">
        <f t="shared" si="3"/>
        <v>12</v>
      </c>
      <c r="M114" s="39">
        <f t="shared" si="4"/>
        <v>0</v>
      </c>
      <c r="N114" s="111">
        <f t="shared" si="5"/>
        <v>0</v>
      </c>
    </row>
    <row r="115" spans="1:14" ht="12.75">
      <c r="A115" s="16" t="s">
        <v>148</v>
      </c>
      <c r="B115" s="17" t="s">
        <v>149</v>
      </c>
      <c r="C115" s="16">
        <v>7</v>
      </c>
      <c r="D115" s="16">
        <v>7</v>
      </c>
      <c r="E115" s="16"/>
      <c r="F115" s="16"/>
      <c r="G115" s="16">
        <v>8</v>
      </c>
      <c r="H115" s="16">
        <v>8</v>
      </c>
      <c r="I115" s="16"/>
      <c r="J115" s="16"/>
      <c r="K115" s="16"/>
      <c r="L115" s="39">
        <f t="shared" si="3"/>
        <v>8</v>
      </c>
      <c r="M115" s="39">
        <f t="shared" si="4"/>
        <v>1</v>
      </c>
      <c r="N115" s="111">
        <f t="shared" si="5"/>
        <v>14.285714285714285</v>
      </c>
    </row>
    <row r="116" spans="1:14" ht="12.75">
      <c r="A116" s="16" t="s">
        <v>150</v>
      </c>
      <c r="B116" s="17" t="s">
        <v>151</v>
      </c>
      <c r="C116" s="16">
        <v>17.5</v>
      </c>
      <c r="D116" s="16">
        <v>17.5</v>
      </c>
      <c r="E116" s="16">
        <v>13.4</v>
      </c>
      <c r="F116" s="16"/>
      <c r="G116" s="16">
        <v>17.5</v>
      </c>
      <c r="H116" s="16">
        <v>17.5</v>
      </c>
      <c r="I116" s="16">
        <v>13.4</v>
      </c>
      <c r="J116" s="16"/>
      <c r="K116" s="16"/>
      <c r="L116" s="39">
        <f t="shared" si="3"/>
        <v>17.5</v>
      </c>
      <c r="M116" s="39">
        <f t="shared" si="4"/>
        <v>0</v>
      </c>
      <c r="N116" s="111">
        <f t="shared" si="5"/>
        <v>0</v>
      </c>
    </row>
    <row r="117" spans="1:14" s="99" customFormat="1" ht="12.75">
      <c r="A117" s="97" t="s">
        <v>532</v>
      </c>
      <c r="B117" s="98" t="s">
        <v>503</v>
      </c>
      <c r="C117" s="97">
        <v>164</v>
      </c>
      <c r="D117" s="97">
        <v>164</v>
      </c>
      <c r="E117" s="97"/>
      <c r="F117" s="97"/>
      <c r="G117" s="97">
        <v>100</v>
      </c>
      <c r="H117" s="97">
        <v>100</v>
      </c>
      <c r="I117" s="97"/>
      <c r="J117" s="97"/>
      <c r="K117" s="97"/>
      <c r="L117" s="39">
        <f t="shared" si="3"/>
        <v>100</v>
      </c>
      <c r="M117" s="39">
        <f t="shared" si="4"/>
        <v>-64</v>
      </c>
      <c r="N117" s="111">
        <f t="shared" si="5"/>
        <v>-39.02439024390244</v>
      </c>
    </row>
    <row r="118" spans="1:14" s="99" customFormat="1" ht="25.5">
      <c r="A118" s="16" t="s">
        <v>608</v>
      </c>
      <c r="B118" s="18" t="s">
        <v>591</v>
      </c>
      <c r="C118" s="16">
        <v>1.2</v>
      </c>
      <c r="D118" s="16">
        <v>1.2</v>
      </c>
      <c r="E118" s="16"/>
      <c r="F118" s="16"/>
      <c r="G118" s="16">
        <v>2.5</v>
      </c>
      <c r="H118" s="16">
        <v>2.5</v>
      </c>
      <c r="I118" s="16"/>
      <c r="J118" s="16"/>
      <c r="K118" s="16"/>
      <c r="L118" s="39">
        <v>2.5</v>
      </c>
      <c r="M118" s="39">
        <f>G118-C118</f>
        <v>1.3</v>
      </c>
      <c r="N118" s="111">
        <f>M118/C118*100</f>
        <v>108.33333333333334</v>
      </c>
    </row>
    <row r="119" spans="1:14" s="1" customFormat="1" ht="12.75">
      <c r="A119" s="19" t="s">
        <v>152</v>
      </c>
      <c r="B119" s="20" t="s">
        <v>153</v>
      </c>
      <c r="C119" s="19">
        <v>732.1</v>
      </c>
      <c r="D119" s="19">
        <v>732.1</v>
      </c>
      <c r="E119" s="19">
        <v>170.1</v>
      </c>
      <c r="F119" s="19"/>
      <c r="G119" s="19">
        <f>G120+G124+G125+G126+G127+G128+G129+G130+G131</f>
        <v>854.4000000000001</v>
      </c>
      <c r="H119" s="19">
        <f>H120+H124+H125+H126+H127+H128+H129+H130+H131</f>
        <v>842.4000000000001</v>
      </c>
      <c r="I119" s="19">
        <f>I120+I124+I125+I126+I127+I128+I129+I130+I131</f>
        <v>192.70000000000002</v>
      </c>
      <c r="J119" s="19">
        <v>12</v>
      </c>
      <c r="K119" s="19">
        <f>K120+K124+K125+K126+K127+K128+K129+K130+K131</f>
        <v>70.5</v>
      </c>
      <c r="L119" s="39">
        <f t="shared" si="3"/>
        <v>924.9000000000001</v>
      </c>
      <c r="M119" s="39">
        <f t="shared" si="4"/>
        <v>122.30000000000007</v>
      </c>
      <c r="N119" s="111">
        <f t="shared" si="5"/>
        <v>16.70536811910942</v>
      </c>
    </row>
    <row r="120" spans="1:14" ht="13.5" customHeight="1">
      <c r="A120" s="16" t="s">
        <v>154</v>
      </c>
      <c r="B120" s="18" t="s">
        <v>483</v>
      </c>
      <c r="C120" s="16">
        <v>147.7</v>
      </c>
      <c r="D120" s="16">
        <v>147.7</v>
      </c>
      <c r="E120" s="16">
        <v>92.9</v>
      </c>
      <c r="F120" s="16"/>
      <c r="G120" s="16">
        <v>180.3</v>
      </c>
      <c r="H120" s="16">
        <v>175.3</v>
      </c>
      <c r="I120" s="16">
        <v>108.6</v>
      </c>
      <c r="J120" s="16">
        <v>5</v>
      </c>
      <c r="K120" s="16"/>
      <c r="L120" s="39">
        <f t="shared" si="3"/>
        <v>180.3</v>
      </c>
      <c r="M120" s="39">
        <f t="shared" si="4"/>
        <v>32.60000000000002</v>
      </c>
      <c r="N120" s="111">
        <f t="shared" si="5"/>
        <v>22.071767095463795</v>
      </c>
    </row>
    <row r="121" spans="1:14" s="96" customFormat="1" ht="12.75">
      <c r="A121" s="94" t="s">
        <v>533</v>
      </c>
      <c r="B121" s="95" t="s">
        <v>463</v>
      </c>
      <c r="C121" s="94">
        <v>4.7</v>
      </c>
      <c r="D121" s="94">
        <v>4.7</v>
      </c>
      <c r="E121" s="94">
        <v>2.4</v>
      </c>
      <c r="F121" s="94"/>
      <c r="G121" s="94">
        <v>2.8</v>
      </c>
      <c r="H121" s="94">
        <v>2.8</v>
      </c>
      <c r="I121" s="94">
        <v>1.8</v>
      </c>
      <c r="J121" s="94"/>
      <c r="K121" s="94"/>
      <c r="L121" s="113">
        <f t="shared" si="3"/>
        <v>2.8</v>
      </c>
      <c r="M121" s="113">
        <f t="shared" si="4"/>
        <v>-1.9000000000000004</v>
      </c>
      <c r="N121" s="114">
        <f t="shared" si="5"/>
        <v>-40.425531914893625</v>
      </c>
    </row>
    <row r="122" spans="1:14" s="96" customFormat="1" ht="12.75">
      <c r="A122" s="107" t="s">
        <v>534</v>
      </c>
      <c r="B122" s="95" t="s">
        <v>469</v>
      </c>
      <c r="C122" s="94">
        <v>25.6</v>
      </c>
      <c r="D122" s="94">
        <v>25.6</v>
      </c>
      <c r="E122" s="94">
        <v>14.8</v>
      </c>
      <c r="F122" s="94"/>
      <c r="G122" s="94">
        <v>30.9</v>
      </c>
      <c r="H122" s="94">
        <v>30.9</v>
      </c>
      <c r="I122" s="94">
        <v>18.1</v>
      </c>
      <c r="J122" s="94"/>
      <c r="K122" s="94"/>
      <c r="L122" s="113">
        <f t="shared" si="3"/>
        <v>30.9</v>
      </c>
      <c r="M122" s="113">
        <f t="shared" si="4"/>
        <v>5.299999999999997</v>
      </c>
      <c r="N122" s="114">
        <f t="shared" si="5"/>
        <v>20.70312499999999</v>
      </c>
    </row>
    <row r="123" spans="1:14" s="96" customFormat="1" ht="12.75">
      <c r="A123" s="107" t="s">
        <v>535</v>
      </c>
      <c r="B123" s="95" t="s">
        <v>82</v>
      </c>
      <c r="C123" s="94">
        <v>3.6</v>
      </c>
      <c r="D123" s="94">
        <v>3.6</v>
      </c>
      <c r="E123" s="94">
        <v>2.7</v>
      </c>
      <c r="F123" s="94"/>
      <c r="G123" s="94">
        <v>19.9</v>
      </c>
      <c r="H123" s="94">
        <v>19.9</v>
      </c>
      <c r="I123" s="94">
        <v>15.2</v>
      </c>
      <c r="J123" s="94"/>
      <c r="K123" s="94"/>
      <c r="L123" s="113">
        <f t="shared" si="3"/>
        <v>19.9</v>
      </c>
      <c r="M123" s="113">
        <f t="shared" si="4"/>
        <v>16.299999999999997</v>
      </c>
      <c r="N123" s="114">
        <f t="shared" si="5"/>
        <v>452.77777777777766</v>
      </c>
    </row>
    <row r="124" spans="1:14" ht="12.75">
      <c r="A124" s="16" t="s">
        <v>155</v>
      </c>
      <c r="B124" s="17" t="s">
        <v>108</v>
      </c>
      <c r="C124" s="16">
        <v>2</v>
      </c>
      <c r="D124" s="16">
        <v>2</v>
      </c>
      <c r="E124" s="16"/>
      <c r="F124" s="16"/>
      <c r="G124" s="16">
        <v>2</v>
      </c>
      <c r="H124" s="16">
        <v>2</v>
      </c>
      <c r="I124" s="16"/>
      <c r="J124" s="16"/>
      <c r="K124" s="16"/>
      <c r="L124" s="39">
        <f t="shared" si="3"/>
        <v>2</v>
      </c>
      <c r="M124" s="39">
        <f t="shared" si="4"/>
        <v>0</v>
      </c>
      <c r="N124" s="111">
        <f t="shared" si="5"/>
        <v>0</v>
      </c>
    </row>
    <row r="125" spans="1:14" ht="12.75">
      <c r="A125" s="16" t="s">
        <v>156</v>
      </c>
      <c r="B125" s="17" t="s">
        <v>149</v>
      </c>
      <c r="C125" s="16">
        <v>1.5</v>
      </c>
      <c r="D125" s="16">
        <v>1.5</v>
      </c>
      <c r="E125" s="16"/>
      <c r="F125" s="16"/>
      <c r="G125" s="16">
        <v>1.5</v>
      </c>
      <c r="H125" s="16">
        <v>1.5</v>
      </c>
      <c r="I125" s="16"/>
      <c r="J125" s="16"/>
      <c r="K125" s="16"/>
      <c r="L125" s="39">
        <f t="shared" si="3"/>
        <v>1.5</v>
      </c>
      <c r="M125" s="39">
        <f t="shared" si="4"/>
        <v>0</v>
      </c>
      <c r="N125" s="111">
        <f t="shared" si="5"/>
        <v>0</v>
      </c>
    </row>
    <row r="126" spans="1:14" ht="12.75">
      <c r="A126" s="16" t="s">
        <v>157</v>
      </c>
      <c r="B126" s="17" t="s">
        <v>151</v>
      </c>
      <c r="C126" s="16">
        <v>17.3</v>
      </c>
      <c r="D126" s="16">
        <v>17.3</v>
      </c>
      <c r="E126" s="16">
        <v>13.2</v>
      </c>
      <c r="F126" s="16"/>
      <c r="G126" s="16">
        <v>17.3</v>
      </c>
      <c r="H126" s="16">
        <v>17.3</v>
      </c>
      <c r="I126" s="16">
        <v>13.2</v>
      </c>
      <c r="J126" s="16"/>
      <c r="K126" s="16"/>
      <c r="L126" s="39">
        <f t="shared" si="3"/>
        <v>17.3</v>
      </c>
      <c r="M126" s="39">
        <f t="shared" si="4"/>
        <v>0</v>
      </c>
      <c r="N126" s="111">
        <f t="shared" si="5"/>
        <v>0</v>
      </c>
    </row>
    <row r="127" spans="1:14" ht="12.75">
      <c r="A127" s="16" t="s">
        <v>159</v>
      </c>
      <c r="B127" s="17" t="s">
        <v>158</v>
      </c>
      <c r="C127" s="16">
        <v>81.4</v>
      </c>
      <c r="D127" s="16">
        <v>81.4</v>
      </c>
      <c r="E127" s="16">
        <v>60.1</v>
      </c>
      <c r="F127" s="16"/>
      <c r="G127" s="16">
        <v>121.5</v>
      </c>
      <c r="H127" s="16">
        <v>114.5</v>
      </c>
      <c r="I127" s="16">
        <v>66</v>
      </c>
      <c r="J127" s="16">
        <v>7</v>
      </c>
      <c r="K127" s="16">
        <v>70.5</v>
      </c>
      <c r="L127" s="39">
        <f t="shared" si="3"/>
        <v>192</v>
      </c>
      <c r="M127" s="39">
        <f t="shared" si="4"/>
        <v>40.099999999999994</v>
      </c>
      <c r="N127" s="111">
        <f t="shared" si="5"/>
        <v>49.26289926289925</v>
      </c>
    </row>
    <row r="128" spans="1:14" ht="12.75">
      <c r="A128" s="16" t="s">
        <v>161</v>
      </c>
      <c r="B128" s="17" t="s">
        <v>160</v>
      </c>
      <c r="C128" s="16">
        <v>21.1</v>
      </c>
      <c r="D128" s="16">
        <v>21.1</v>
      </c>
      <c r="E128" s="16">
        <v>3.9</v>
      </c>
      <c r="F128" s="16"/>
      <c r="G128" s="16">
        <v>19.8</v>
      </c>
      <c r="H128" s="16">
        <v>19.8</v>
      </c>
      <c r="I128" s="16">
        <v>4.9</v>
      </c>
      <c r="J128" s="16"/>
      <c r="K128" s="16"/>
      <c r="L128" s="39">
        <f t="shared" si="3"/>
        <v>19.8</v>
      </c>
      <c r="M128" s="39">
        <f t="shared" si="4"/>
        <v>-1.3000000000000007</v>
      </c>
      <c r="N128" s="111">
        <f t="shared" si="5"/>
        <v>-6.1611374407582975</v>
      </c>
    </row>
    <row r="129" spans="1:14" ht="12.75">
      <c r="A129" s="16" t="s">
        <v>162</v>
      </c>
      <c r="B129" s="17" t="s">
        <v>485</v>
      </c>
      <c r="C129" s="16">
        <v>3</v>
      </c>
      <c r="D129" s="16">
        <v>3</v>
      </c>
      <c r="E129" s="16"/>
      <c r="F129" s="16"/>
      <c r="G129" s="16">
        <v>4</v>
      </c>
      <c r="H129" s="16">
        <v>4</v>
      </c>
      <c r="I129" s="16"/>
      <c r="J129" s="16"/>
      <c r="K129" s="16"/>
      <c r="L129" s="39">
        <f t="shared" si="3"/>
        <v>4</v>
      </c>
      <c r="M129" s="39">
        <f t="shared" si="4"/>
        <v>1</v>
      </c>
      <c r="N129" s="111">
        <f t="shared" si="5"/>
        <v>33.33333333333333</v>
      </c>
    </row>
    <row r="130" spans="1:14" ht="12.75">
      <c r="A130" s="16" t="s">
        <v>163</v>
      </c>
      <c r="B130" s="17" t="s">
        <v>164</v>
      </c>
      <c r="C130" s="16">
        <v>434.7</v>
      </c>
      <c r="D130" s="16">
        <v>434.7</v>
      </c>
      <c r="E130" s="16"/>
      <c r="F130" s="16"/>
      <c r="G130" s="16">
        <v>480</v>
      </c>
      <c r="H130" s="16">
        <v>480</v>
      </c>
      <c r="I130" s="16"/>
      <c r="J130" s="16"/>
      <c r="K130" s="16"/>
      <c r="L130" s="39">
        <f t="shared" si="3"/>
        <v>480</v>
      </c>
      <c r="M130" s="39">
        <f t="shared" si="4"/>
        <v>45.30000000000001</v>
      </c>
      <c r="N130" s="111">
        <f t="shared" si="5"/>
        <v>10.42097998619738</v>
      </c>
    </row>
    <row r="131" spans="1:14" ht="12.75">
      <c r="A131" s="16" t="s">
        <v>165</v>
      </c>
      <c r="B131" s="17" t="s">
        <v>492</v>
      </c>
      <c r="C131" s="16">
        <v>23.4</v>
      </c>
      <c r="D131" s="16">
        <v>23.4</v>
      </c>
      <c r="E131" s="16"/>
      <c r="F131" s="16"/>
      <c r="G131" s="16">
        <v>28</v>
      </c>
      <c r="H131" s="16">
        <v>28</v>
      </c>
      <c r="I131" s="16"/>
      <c r="J131" s="16"/>
      <c r="K131" s="16"/>
      <c r="L131" s="39">
        <f t="shared" si="3"/>
        <v>28</v>
      </c>
      <c r="M131" s="39">
        <f t="shared" si="4"/>
        <v>4.600000000000001</v>
      </c>
      <c r="N131" s="111">
        <f t="shared" si="5"/>
        <v>19.658119658119666</v>
      </c>
    </row>
    <row r="132" spans="1:14" s="1" customFormat="1" ht="12.75">
      <c r="A132" s="19" t="s">
        <v>166</v>
      </c>
      <c r="B132" s="20" t="s">
        <v>167</v>
      </c>
      <c r="C132" s="19">
        <v>567.8</v>
      </c>
      <c r="D132" s="19">
        <v>567.8</v>
      </c>
      <c r="E132" s="19">
        <v>133.5</v>
      </c>
      <c r="F132" s="19"/>
      <c r="G132" s="19">
        <f>G133+G137+G138+G139+G140+G141+G142+G143</f>
        <v>660.4</v>
      </c>
      <c r="H132" s="19">
        <f>H133+H137+H138+H139+H140+H141+H142+H143</f>
        <v>652.2</v>
      </c>
      <c r="I132" s="19">
        <f>I133+I137+I138+I139+I140+I141+I142+I143</f>
        <v>141.9</v>
      </c>
      <c r="J132" s="19">
        <v>8.2</v>
      </c>
      <c r="K132" s="19">
        <f>K133+K137+K138+K139+K140+K141+K142+K143</f>
        <v>6</v>
      </c>
      <c r="L132" s="39">
        <f t="shared" si="3"/>
        <v>666.4</v>
      </c>
      <c r="M132" s="39">
        <f t="shared" si="4"/>
        <v>92.60000000000002</v>
      </c>
      <c r="N132" s="111">
        <f t="shared" si="5"/>
        <v>16.308559351884472</v>
      </c>
    </row>
    <row r="133" spans="1:14" ht="12.75">
      <c r="A133" s="16" t="s">
        <v>168</v>
      </c>
      <c r="B133" s="17" t="s">
        <v>483</v>
      </c>
      <c r="C133" s="16">
        <v>130.6</v>
      </c>
      <c r="D133" s="16">
        <v>130.6</v>
      </c>
      <c r="E133" s="16">
        <v>84.8</v>
      </c>
      <c r="F133" s="16"/>
      <c r="G133" s="16">
        <v>158.5</v>
      </c>
      <c r="H133" s="16">
        <v>153.5</v>
      </c>
      <c r="I133" s="16">
        <v>99.6</v>
      </c>
      <c r="J133" s="16">
        <v>5</v>
      </c>
      <c r="K133" s="16"/>
      <c r="L133" s="39">
        <f t="shared" si="3"/>
        <v>158.5</v>
      </c>
      <c r="M133" s="39">
        <f t="shared" si="4"/>
        <v>27.900000000000006</v>
      </c>
      <c r="N133" s="111">
        <f t="shared" si="5"/>
        <v>21.362940275650846</v>
      </c>
    </row>
    <row r="134" spans="1:14" s="96" customFormat="1" ht="12.75">
      <c r="A134" s="107" t="s">
        <v>536</v>
      </c>
      <c r="B134" s="95" t="s">
        <v>463</v>
      </c>
      <c r="C134" s="94">
        <v>4.7</v>
      </c>
      <c r="D134" s="94">
        <v>4.7</v>
      </c>
      <c r="E134" s="94">
        <v>2.4</v>
      </c>
      <c r="F134" s="94"/>
      <c r="G134" s="94">
        <v>2.8</v>
      </c>
      <c r="H134" s="94">
        <v>2.8</v>
      </c>
      <c r="I134" s="94">
        <v>1.8</v>
      </c>
      <c r="J134" s="94"/>
      <c r="K134" s="94"/>
      <c r="L134" s="113">
        <f t="shared" si="3"/>
        <v>2.8</v>
      </c>
      <c r="M134" s="113">
        <f t="shared" si="4"/>
        <v>-1.9000000000000004</v>
      </c>
      <c r="N134" s="114">
        <f t="shared" si="5"/>
        <v>-40.425531914893625</v>
      </c>
    </row>
    <row r="135" spans="1:14" s="96" customFormat="1" ht="12.75">
      <c r="A135" s="94" t="s">
        <v>537</v>
      </c>
      <c r="B135" s="95" t="s">
        <v>469</v>
      </c>
      <c r="C135" s="94">
        <v>25.6</v>
      </c>
      <c r="D135" s="94">
        <v>25.6</v>
      </c>
      <c r="E135" s="94">
        <v>14.8</v>
      </c>
      <c r="F135" s="94"/>
      <c r="G135" s="94">
        <v>30.8</v>
      </c>
      <c r="H135" s="94">
        <v>30.8</v>
      </c>
      <c r="I135" s="94">
        <v>18.1</v>
      </c>
      <c r="J135" s="94"/>
      <c r="K135" s="94"/>
      <c r="L135" s="113">
        <f t="shared" si="3"/>
        <v>30.8</v>
      </c>
      <c r="M135" s="113">
        <f t="shared" si="4"/>
        <v>5.199999999999999</v>
      </c>
      <c r="N135" s="114">
        <f t="shared" si="5"/>
        <v>20.312499999999996</v>
      </c>
    </row>
    <row r="136" spans="1:14" s="96" customFormat="1" ht="12.75">
      <c r="A136" s="94" t="s">
        <v>538</v>
      </c>
      <c r="B136" s="95" t="s">
        <v>82</v>
      </c>
      <c r="C136" s="94">
        <v>1.7</v>
      </c>
      <c r="D136" s="94">
        <v>1.7</v>
      </c>
      <c r="E136" s="94">
        <v>1.3</v>
      </c>
      <c r="F136" s="94"/>
      <c r="G136" s="94">
        <v>9.9</v>
      </c>
      <c r="H136" s="94">
        <v>9.9</v>
      </c>
      <c r="I136" s="94">
        <v>7.6</v>
      </c>
      <c r="J136" s="94"/>
      <c r="K136" s="94"/>
      <c r="L136" s="113">
        <f t="shared" si="3"/>
        <v>9.9</v>
      </c>
      <c r="M136" s="113">
        <f t="shared" si="4"/>
        <v>8.200000000000001</v>
      </c>
      <c r="N136" s="114">
        <f t="shared" si="5"/>
        <v>482.35294117647067</v>
      </c>
    </row>
    <row r="137" spans="1:14" ht="12.75">
      <c r="A137" s="16" t="s">
        <v>169</v>
      </c>
      <c r="B137" s="17" t="s">
        <v>108</v>
      </c>
      <c r="C137" s="16">
        <v>2</v>
      </c>
      <c r="D137" s="16">
        <v>2</v>
      </c>
      <c r="E137" s="16"/>
      <c r="F137" s="16"/>
      <c r="G137" s="16">
        <v>2</v>
      </c>
      <c r="H137" s="16">
        <v>2</v>
      </c>
      <c r="I137" s="16"/>
      <c r="J137" s="16"/>
      <c r="K137" s="16"/>
      <c r="L137" s="39">
        <f t="shared" si="3"/>
        <v>2</v>
      </c>
      <c r="M137" s="39">
        <f t="shared" si="4"/>
        <v>0</v>
      </c>
      <c r="N137" s="111">
        <f t="shared" si="5"/>
        <v>0</v>
      </c>
    </row>
    <row r="138" spans="1:14" ht="12.75">
      <c r="A138" s="16" t="s">
        <v>170</v>
      </c>
      <c r="B138" s="17" t="s">
        <v>149</v>
      </c>
      <c r="C138" s="16">
        <v>1.5</v>
      </c>
      <c r="D138" s="16">
        <v>1.5</v>
      </c>
      <c r="E138" s="16"/>
      <c r="F138" s="16"/>
      <c r="G138" s="16">
        <v>1.5</v>
      </c>
      <c r="H138" s="16">
        <v>1.5</v>
      </c>
      <c r="I138" s="16"/>
      <c r="J138" s="16"/>
      <c r="K138" s="16"/>
      <c r="L138" s="39">
        <f t="shared" si="3"/>
        <v>1.5</v>
      </c>
      <c r="M138" s="39">
        <f t="shared" si="4"/>
        <v>0</v>
      </c>
      <c r="N138" s="111">
        <f t="shared" si="5"/>
        <v>0</v>
      </c>
    </row>
    <row r="139" spans="1:14" ht="12.75">
      <c r="A139" s="16" t="s">
        <v>171</v>
      </c>
      <c r="B139" s="17" t="s">
        <v>158</v>
      </c>
      <c r="C139" s="16">
        <v>75.7</v>
      </c>
      <c r="D139" s="16">
        <v>75.7</v>
      </c>
      <c r="E139" s="16">
        <v>44.8</v>
      </c>
      <c r="F139" s="16"/>
      <c r="G139" s="16">
        <v>104.5</v>
      </c>
      <c r="H139" s="16">
        <v>101.3</v>
      </c>
      <c r="I139" s="16">
        <v>37.4</v>
      </c>
      <c r="J139" s="16">
        <v>3.2</v>
      </c>
      <c r="K139" s="16">
        <v>6</v>
      </c>
      <c r="L139" s="39">
        <f t="shared" si="3"/>
        <v>110.5</v>
      </c>
      <c r="M139" s="39">
        <f t="shared" si="4"/>
        <v>28.799999999999997</v>
      </c>
      <c r="N139" s="111">
        <f t="shared" si="5"/>
        <v>38.0449141347424</v>
      </c>
    </row>
    <row r="140" spans="1:14" ht="12.75">
      <c r="A140" s="16" t="s">
        <v>172</v>
      </c>
      <c r="B140" s="17" t="s">
        <v>160</v>
      </c>
      <c r="C140" s="16">
        <v>16.8</v>
      </c>
      <c r="D140" s="16">
        <v>16.8</v>
      </c>
      <c r="E140" s="16">
        <v>3.9</v>
      </c>
      <c r="F140" s="16"/>
      <c r="G140" s="16">
        <v>13.9</v>
      </c>
      <c r="H140" s="16">
        <v>13.9</v>
      </c>
      <c r="I140" s="16">
        <v>4.9</v>
      </c>
      <c r="J140" s="16"/>
      <c r="K140" s="16"/>
      <c r="L140" s="39">
        <f t="shared" si="3"/>
        <v>13.9</v>
      </c>
      <c r="M140" s="39">
        <f t="shared" si="4"/>
        <v>-2.9000000000000004</v>
      </c>
      <c r="N140" s="111">
        <f t="shared" si="5"/>
        <v>-17.261904761904763</v>
      </c>
    </row>
    <row r="141" spans="1:14" ht="12.75">
      <c r="A141" s="16" t="s">
        <v>173</v>
      </c>
      <c r="B141" s="17" t="s">
        <v>485</v>
      </c>
      <c r="C141" s="16">
        <v>3</v>
      </c>
      <c r="D141" s="16">
        <v>3</v>
      </c>
      <c r="E141" s="16"/>
      <c r="F141" s="16"/>
      <c r="G141" s="16">
        <v>4</v>
      </c>
      <c r="H141" s="16">
        <v>4</v>
      </c>
      <c r="I141" s="16"/>
      <c r="J141" s="16"/>
      <c r="K141" s="16"/>
      <c r="L141" s="39">
        <f t="shared" si="3"/>
        <v>4</v>
      </c>
      <c r="M141" s="39">
        <f t="shared" si="4"/>
        <v>1</v>
      </c>
      <c r="N141" s="111">
        <f t="shared" si="5"/>
        <v>33.33333333333333</v>
      </c>
    </row>
    <row r="142" spans="1:14" ht="12.75">
      <c r="A142" s="16" t="s">
        <v>174</v>
      </c>
      <c r="B142" s="17" t="s">
        <v>119</v>
      </c>
      <c r="C142" s="16">
        <v>316.3</v>
      </c>
      <c r="D142" s="16">
        <v>316.3</v>
      </c>
      <c r="E142" s="16"/>
      <c r="F142" s="16"/>
      <c r="G142" s="16">
        <v>351</v>
      </c>
      <c r="H142" s="16">
        <v>351</v>
      </c>
      <c r="I142" s="16"/>
      <c r="J142" s="16"/>
      <c r="K142" s="16"/>
      <c r="L142" s="39">
        <f t="shared" si="3"/>
        <v>351</v>
      </c>
      <c r="M142" s="39">
        <f t="shared" si="4"/>
        <v>34.69999999999999</v>
      </c>
      <c r="N142" s="111">
        <f t="shared" si="5"/>
        <v>10.970597533986718</v>
      </c>
    </row>
    <row r="143" spans="1:14" ht="12.75">
      <c r="A143" s="16" t="s">
        <v>175</v>
      </c>
      <c r="B143" s="17" t="s">
        <v>492</v>
      </c>
      <c r="C143" s="16">
        <v>21.9</v>
      </c>
      <c r="D143" s="16">
        <v>21.9</v>
      </c>
      <c r="E143" s="16"/>
      <c r="F143" s="16"/>
      <c r="G143" s="16">
        <v>25</v>
      </c>
      <c r="H143" s="16">
        <v>25</v>
      </c>
      <c r="I143" s="16"/>
      <c r="J143" s="16"/>
      <c r="K143" s="16"/>
      <c r="L143" s="39">
        <f t="shared" si="3"/>
        <v>25</v>
      </c>
      <c r="M143" s="39">
        <f t="shared" si="4"/>
        <v>3.1000000000000014</v>
      </c>
      <c r="N143" s="111">
        <f t="shared" si="5"/>
        <v>14.155251141552519</v>
      </c>
    </row>
    <row r="144" spans="1:14" s="1" customFormat="1" ht="12.75">
      <c r="A144" s="19" t="s">
        <v>176</v>
      </c>
      <c r="B144" s="20" t="s">
        <v>177</v>
      </c>
      <c r="C144" s="19">
        <v>684.6</v>
      </c>
      <c r="D144" s="19">
        <v>675.6</v>
      </c>
      <c r="E144" s="19">
        <v>176.8</v>
      </c>
      <c r="F144" s="19">
        <v>9</v>
      </c>
      <c r="G144" s="19">
        <f>G145+G149+G150+G151+G152+G153+G154+G155+G156</f>
        <v>798.3000000000001</v>
      </c>
      <c r="H144" s="19">
        <f>H145+H149+H150+H151+H152+H153+H154+H155+H156</f>
        <v>785.3000000000001</v>
      </c>
      <c r="I144" s="19">
        <f>I145+I149+I150+I151+I152+I153+I154+I155+I156</f>
        <v>189.4</v>
      </c>
      <c r="J144" s="19">
        <v>13</v>
      </c>
      <c r="K144" s="19">
        <f>K145+K149+K150+K151+K152+K153+K154+K155+K156</f>
        <v>21</v>
      </c>
      <c r="L144" s="39">
        <f t="shared" si="3"/>
        <v>819.3000000000001</v>
      </c>
      <c r="M144" s="39">
        <f t="shared" si="4"/>
        <v>113.70000000000005</v>
      </c>
      <c r="N144" s="111">
        <f t="shared" si="5"/>
        <v>16.608238387379497</v>
      </c>
    </row>
    <row r="145" spans="1:14" ht="12.75">
      <c r="A145" s="16" t="s">
        <v>178</v>
      </c>
      <c r="B145" s="17" t="s">
        <v>483</v>
      </c>
      <c r="C145" s="16">
        <v>148.6</v>
      </c>
      <c r="D145" s="16">
        <v>148.6</v>
      </c>
      <c r="E145" s="16">
        <v>98.6</v>
      </c>
      <c r="F145" s="16"/>
      <c r="G145" s="16">
        <v>172.6</v>
      </c>
      <c r="H145" s="16">
        <v>167.6</v>
      </c>
      <c r="I145" s="16">
        <v>111</v>
      </c>
      <c r="J145" s="16">
        <v>5</v>
      </c>
      <c r="K145" s="16"/>
      <c r="L145" s="39">
        <f aca="true" t="shared" si="6" ref="L145:L207">G145+K145</f>
        <v>172.6</v>
      </c>
      <c r="M145" s="39">
        <f aca="true" t="shared" si="7" ref="M145:M207">G145-C145</f>
        <v>24</v>
      </c>
      <c r="N145" s="111">
        <f t="shared" si="5"/>
        <v>16.150740242261104</v>
      </c>
    </row>
    <row r="146" spans="1:14" s="96" customFormat="1" ht="12.75">
      <c r="A146" s="107" t="s">
        <v>539</v>
      </c>
      <c r="B146" s="95" t="s">
        <v>463</v>
      </c>
      <c r="C146" s="94">
        <v>4.7</v>
      </c>
      <c r="D146" s="94">
        <v>4.7</v>
      </c>
      <c r="E146" s="94">
        <v>2.4</v>
      </c>
      <c r="F146" s="94"/>
      <c r="G146" s="94">
        <v>2.8</v>
      </c>
      <c r="H146" s="94">
        <v>2.8</v>
      </c>
      <c r="I146" s="94">
        <v>1.8</v>
      </c>
      <c r="J146" s="94"/>
      <c r="K146" s="94"/>
      <c r="L146" s="113">
        <f t="shared" si="6"/>
        <v>2.8</v>
      </c>
      <c r="M146" s="113">
        <f t="shared" si="7"/>
        <v>-1.9000000000000004</v>
      </c>
      <c r="N146" s="114">
        <f aca="true" t="shared" si="8" ref="N146:N208">M146/C146*100</f>
        <v>-40.425531914893625</v>
      </c>
    </row>
    <row r="147" spans="1:14" s="96" customFormat="1" ht="12.75">
      <c r="A147" s="94" t="s">
        <v>540</v>
      </c>
      <c r="B147" s="95" t="s">
        <v>469</v>
      </c>
      <c r="C147" s="94">
        <v>25.6</v>
      </c>
      <c r="D147" s="94">
        <v>25.6</v>
      </c>
      <c r="E147" s="94">
        <v>14.8</v>
      </c>
      <c r="F147" s="94"/>
      <c r="G147" s="94">
        <v>30.8</v>
      </c>
      <c r="H147" s="94">
        <v>30.8</v>
      </c>
      <c r="I147" s="94">
        <v>18.1</v>
      </c>
      <c r="J147" s="94"/>
      <c r="K147" s="94"/>
      <c r="L147" s="113">
        <f t="shared" si="6"/>
        <v>30.8</v>
      </c>
      <c r="M147" s="113">
        <f t="shared" si="7"/>
        <v>5.199999999999999</v>
      </c>
      <c r="N147" s="114">
        <f t="shared" si="8"/>
        <v>20.312499999999996</v>
      </c>
    </row>
    <row r="148" spans="1:14" s="96" customFormat="1" ht="12.75">
      <c r="A148" s="94" t="s">
        <v>541</v>
      </c>
      <c r="B148" s="100" t="s">
        <v>82</v>
      </c>
      <c r="C148" s="94">
        <v>3.6</v>
      </c>
      <c r="D148" s="94">
        <v>3.6</v>
      </c>
      <c r="E148" s="94">
        <v>2.7</v>
      </c>
      <c r="F148" s="94"/>
      <c r="G148" s="94">
        <v>19.9</v>
      </c>
      <c r="H148" s="94">
        <v>19.9</v>
      </c>
      <c r="I148" s="94">
        <v>15.2</v>
      </c>
      <c r="J148" s="94"/>
      <c r="K148" s="94"/>
      <c r="L148" s="113">
        <f t="shared" si="6"/>
        <v>19.9</v>
      </c>
      <c r="M148" s="113">
        <f t="shared" si="7"/>
        <v>16.299999999999997</v>
      </c>
      <c r="N148" s="114">
        <f t="shared" si="8"/>
        <v>452.77777777777766</v>
      </c>
    </row>
    <row r="149" spans="1:14" ht="12.75">
      <c r="A149" s="16" t="s">
        <v>179</v>
      </c>
      <c r="B149" s="17" t="s">
        <v>108</v>
      </c>
      <c r="C149" s="16">
        <v>2</v>
      </c>
      <c r="D149" s="16">
        <v>2</v>
      </c>
      <c r="E149" s="16"/>
      <c r="F149" s="16"/>
      <c r="G149" s="16">
        <v>2</v>
      </c>
      <c r="H149" s="16">
        <v>2</v>
      </c>
      <c r="I149" s="16"/>
      <c r="J149" s="16"/>
      <c r="K149" s="16"/>
      <c r="L149" s="39">
        <f t="shared" si="6"/>
        <v>2</v>
      </c>
      <c r="M149" s="39">
        <f t="shared" si="7"/>
        <v>0</v>
      </c>
      <c r="N149" s="39">
        <f t="shared" si="8"/>
        <v>0</v>
      </c>
    </row>
    <row r="150" spans="1:14" ht="12.75">
      <c r="A150" s="16" t="s">
        <v>180</v>
      </c>
      <c r="B150" s="17" t="s">
        <v>149</v>
      </c>
      <c r="C150" s="16">
        <v>1.5</v>
      </c>
      <c r="D150" s="16">
        <v>1.5</v>
      </c>
      <c r="E150" s="16"/>
      <c r="F150" s="16"/>
      <c r="G150" s="16">
        <v>1.5</v>
      </c>
      <c r="H150" s="16">
        <v>1.5</v>
      </c>
      <c r="I150" s="16"/>
      <c r="J150" s="16"/>
      <c r="K150" s="16"/>
      <c r="L150" s="39">
        <f t="shared" si="6"/>
        <v>1.5</v>
      </c>
      <c r="M150" s="39">
        <f t="shared" si="7"/>
        <v>0</v>
      </c>
      <c r="N150" s="39">
        <f t="shared" si="8"/>
        <v>0</v>
      </c>
    </row>
    <row r="151" spans="1:14" ht="12.75">
      <c r="A151" s="16" t="s">
        <v>181</v>
      </c>
      <c r="B151" s="17" t="s">
        <v>158</v>
      </c>
      <c r="C151" s="16">
        <v>105.8</v>
      </c>
      <c r="D151" s="16">
        <v>96.8</v>
      </c>
      <c r="E151" s="16">
        <v>63.9</v>
      </c>
      <c r="F151" s="16">
        <v>9</v>
      </c>
      <c r="G151" s="16">
        <v>137.4</v>
      </c>
      <c r="H151" s="16">
        <v>129.4</v>
      </c>
      <c r="I151" s="16">
        <v>65.2</v>
      </c>
      <c r="J151" s="16">
        <v>8</v>
      </c>
      <c r="K151" s="16">
        <v>21</v>
      </c>
      <c r="L151" s="39">
        <f t="shared" si="6"/>
        <v>158.4</v>
      </c>
      <c r="M151" s="39">
        <f t="shared" si="7"/>
        <v>31.60000000000001</v>
      </c>
      <c r="N151" s="111">
        <f t="shared" si="8"/>
        <v>29.86767485822307</v>
      </c>
    </row>
    <row r="152" spans="1:14" ht="12.75">
      <c r="A152" s="16" t="s">
        <v>182</v>
      </c>
      <c r="B152" s="17" t="s">
        <v>160</v>
      </c>
      <c r="C152" s="16">
        <v>24.2</v>
      </c>
      <c r="D152" s="16">
        <v>24.2</v>
      </c>
      <c r="E152" s="16">
        <v>3.9</v>
      </c>
      <c r="F152" s="16"/>
      <c r="G152" s="16">
        <v>21.3</v>
      </c>
      <c r="H152" s="16">
        <v>21.3</v>
      </c>
      <c r="I152" s="16">
        <v>4.9</v>
      </c>
      <c r="J152" s="16"/>
      <c r="K152" s="16"/>
      <c r="L152" s="39">
        <f t="shared" si="6"/>
        <v>21.3</v>
      </c>
      <c r="M152" s="39">
        <f t="shared" si="7"/>
        <v>-2.8999999999999986</v>
      </c>
      <c r="N152" s="111">
        <f t="shared" si="8"/>
        <v>-11.98347107438016</v>
      </c>
    </row>
    <row r="153" spans="1:14" ht="12.75">
      <c r="A153" s="16" t="s">
        <v>183</v>
      </c>
      <c r="B153" s="17" t="s">
        <v>485</v>
      </c>
      <c r="C153" s="16">
        <v>3</v>
      </c>
      <c r="D153" s="16">
        <v>3</v>
      </c>
      <c r="E153" s="16"/>
      <c r="F153" s="16"/>
      <c r="G153" s="16">
        <v>4</v>
      </c>
      <c r="H153" s="16">
        <v>4</v>
      </c>
      <c r="I153" s="16"/>
      <c r="J153" s="16"/>
      <c r="K153" s="16"/>
      <c r="L153" s="39">
        <f t="shared" si="6"/>
        <v>4</v>
      </c>
      <c r="M153" s="39">
        <f t="shared" si="7"/>
        <v>1</v>
      </c>
      <c r="N153" s="111">
        <f t="shared" si="8"/>
        <v>33.33333333333333</v>
      </c>
    </row>
    <row r="154" spans="1:14" ht="12.75">
      <c r="A154" s="16" t="s">
        <v>184</v>
      </c>
      <c r="B154" s="17" t="s">
        <v>341</v>
      </c>
      <c r="C154" s="16">
        <v>25.3</v>
      </c>
      <c r="D154" s="16">
        <v>25.3</v>
      </c>
      <c r="E154" s="16">
        <v>10.4</v>
      </c>
      <c r="F154" s="16"/>
      <c r="G154" s="16">
        <v>27.1</v>
      </c>
      <c r="H154" s="16">
        <v>27.1</v>
      </c>
      <c r="I154" s="16">
        <v>8.3</v>
      </c>
      <c r="J154" s="16"/>
      <c r="K154" s="16"/>
      <c r="L154" s="39">
        <f t="shared" si="6"/>
        <v>27.1</v>
      </c>
      <c r="M154" s="39">
        <f t="shared" si="7"/>
        <v>1.8000000000000007</v>
      </c>
      <c r="N154" s="111">
        <f t="shared" si="8"/>
        <v>7.114624505928855</v>
      </c>
    </row>
    <row r="155" spans="1:14" ht="12.75">
      <c r="A155" s="16" t="s">
        <v>185</v>
      </c>
      <c r="B155" s="17" t="s">
        <v>119</v>
      </c>
      <c r="C155" s="16">
        <v>346.9</v>
      </c>
      <c r="D155" s="16">
        <v>346.9</v>
      </c>
      <c r="E155" s="16"/>
      <c r="F155" s="16"/>
      <c r="G155" s="16">
        <v>397</v>
      </c>
      <c r="H155" s="16">
        <v>397</v>
      </c>
      <c r="I155" s="16"/>
      <c r="J155" s="16"/>
      <c r="K155" s="16"/>
      <c r="L155" s="39">
        <f t="shared" si="6"/>
        <v>397</v>
      </c>
      <c r="M155" s="39">
        <f t="shared" si="7"/>
        <v>50.10000000000002</v>
      </c>
      <c r="N155" s="111">
        <f t="shared" si="8"/>
        <v>14.442202363793607</v>
      </c>
    </row>
    <row r="156" spans="1:14" ht="12.75">
      <c r="A156" s="16" t="s">
        <v>542</v>
      </c>
      <c r="B156" s="17" t="s">
        <v>492</v>
      </c>
      <c r="C156" s="16">
        <v>27.3</v>
      </c>
      <c r="D156" s="16">
        <v>27.3</v>
      </c>
      <c r="E156" s="16"/>
      <c r="F156" s="16"/>
      <c r="G156" s="16">
        <v>35.4</v>
      </c>
      <c r="H156" s="16">
        <v>35.4</v>
      </c>
      <c r="I156" s="16"/>
      <c r="J156" s="16"/>
      <c r="K156" s="16"/>
      <c r="L156" s="39">
        <f t="shared" si="6"/>
        <v>35.4</v>
      </c>
      <c r="M156" s="39">
        <f t="shared" si="7"/>
        <v>8.099999999999998</v>
      </c>
      <c r="N156" s="111">
        <f t="shared" si="8"/>
        <v>29.67032967032966</v>
      </c>
    </row>
    <row r="157" spans="1:14" s="1" customFormat="1" ht="12.75">
      <c r="A157" s="19" t="s">
        <v>186</v>
      </c>
      <c r="B157" s="20" t="s">
        <v>187</v>
      </c>
      <c r="C157" s="19">
        <v>1166.1</v>
      </c>
      <c r="D157" s="19">
        <v>1162.6</v>
      </c>
      <c r="E157" s="19">
        <v>93.1</v>
      </c>
      <c r="F157" s="19">
        <v>3.5</v>
      </c>
      <c r="G157" s="19">
        <f>G158+G161+G162+G163+G164+G165+G166</f>
        <v>1344.3999999999999</v>
      </c>
      <c r="H157" s="19">
        <f>H158+H161+H162+H163+H164+H165+H166</f>
        <v>1334.3999999999999</v>
      </c>
      <c r="I157" s="19">
        <f>I158+I161+I162+I163+I164+I165+I166</f>
        <v>118.2</v>
      </c>
      <c r="J157" s="19">
        <v>10</v>
      </c>
      <c r="K157" s="19">
        <f>K158+K161+K162+K163+K164+K165+K166</f>
        <v>2.3</v>
      </c>
      <c r="L157" s="39">
        <f t="shared" si="6"/>
        <v>1346.6999999999998</v>
      </c>
      <c r="M157" s="39">
        <f t="shared" si="7"/>
        <v>178.29999999999995</v>
      </c>
      <c r="N157" s="111">
        <f t="shared" si="8"/>
        <v>15.290283852156758</v>
      </c>
    </row>
    <row r="158" spans="1:14" ht="12.75">
      <c r="A158" s="16" t="s">
        <v>188</v>
      </c>
      <c r="B158" s="17" t="s">
        <v>483</v>
      </c>
      <c r="C158" s="16">
        <v>126.6</v>
      </c>
      <c r="D158" s="16">
        <v>126.6</v>
      </c>
      <c r="E158" s="16">
        <v>79.4</v>
      </c>
      <c r="F158" s="16"/>
      <c r="G158" s="16">
        <v>163.7</v>
      </c>
      <c r="H158" s="16">
        <v>158.7</v>
      </c>
      <c r="I158" s="16">
        <v>99.5</v>
      </c>
      <c r="J158" s="16">
        <v>5</v>
      </c>
      <c r="K158" s="16">
        <v>2.3</v>
      </c>
      <c r="L158" s="39">
        <f t="shared" si="6"/>
        <v>166</v>
      </c>
      <c r="M158" s="39">
        <f t="shared" si="7"/>
        <v>37.099999999999994</v>
      </c>
      <c r="N158" s="111">
        <f t="shared" si="8"/>
        <v>29.30489731437598</v>
      </c>
    </row>
    <row r="159" spans="1:14" s="96" customFormat="1" ht="12.75">
      <c r="A159" s="94" t="s">
        <v>543</v>
      </c>
      <c r="B159" s="95" t="s">
        <v>463</v>
      </c>
      <c r="C159" s="94">
        <v>4.7</v>
      </c>
      <c r="D159" s="94">
        <v>4.7</v>
      </c>
      <c r="E159" s="94">
        <v>2.4</v>
      </c>
      <c r="F159" s="94"/>
      <c r="G159" s="94">
        <v>2.8</v>
      </c>
      <c r="H159" s="94">
        <v>2.8</v>
      </c>
      <c r="I159" s="94">
        <v>1.8</v>
      </c>
      <c r="J159" s="94"/>
      <c r="K159" s="94"/>
      <c r="L159" s="113">
        <f t="shared" si="6"/>
        <v>2.8</v>
      </c>
      <c r="M159" s="113">
        <f t="shared" si="7"/>
        <v>-1.9000000000000004</v>
      </c>
      <c r="N159" s="114">
        <f t="shared" si="8"/>
        <v>-40.425531914893625</v>
      </c>
    </row>
    <row r="160" spans="1:14" s="96" customFormat="1" ht="12.75">
      <c r="A160" s="94" t="s">
        <v>544</v>
      </c>
      <c r="B160" s="95" t="s">
        <v>469</v>
      </c>
      <c r="C160" s="94">
        <v>25.7</v>
      </c>
      <c r="D160" s="94">
        <v>25.7</v>
      </c>
      <c r="E160" s="94">
        <v>14.8</v>
      </c>
      <c r="F160" s="94"/>
      <c r="G160" s="94">
        <v>30.9</v>
      </c>
      <c r="H160" s="94">
        <v>30.9</v>
      </c>
      <c r="I160" s="94">
        <v>18.1</v>
      </c>
      <c r="J160" s="94"/>
      <c r="K160" s="94"/>
      <c r="L160" s="113">
        <f t="shared" si="6"/>
        <v>30.9</v>
      </c>
      <c r="M160" s="113">
        <f t="shared" si="7"/>
        <v>5.199999999999999</v>
      </c>
      <c r="N160" s="114">
        <f t="shared" si="8"/>
        <v>20.233463035019454</v>
      </c>
    </row>
    <row r="161" spans="1:14" ht="12.75">
      <c r="A161" s="16" t="s">
        <v>189</v>
      </c>
      <c r="B161" s="17" t="s">
        <v>108</v>
      </c>
      <c r="C161" s="16">
        <v>2</v>
      </c>
      <c r="D161" s="16">
        <v>2</v>
      </c>
      <c r="E161" s="16"/>
      <c r="F161" s="16"/>
      <c r="G161" s="16">
        <v>2</v>
      </c>
      <c r="H161" s="16">
        <v>2</v>
      </c>
      <c r="I161" s="16"/>
      <c r="J161" s="16"/>
      <c r="K161" s="16"/>
      <c r="L161" s="39">
        <f t="shared" si="6"/>
        <v>2</v>
      </c>
      <c r="M161" s="39">
        <f t="shared" si="7"/>
        <v>0</v>
      </c>
      <c r="N161" s="111">
        <f t="shared" si="8"/>
        <v>0</v>
      </c>
    </row>
    <row r="162" spans="1:14" ht="12.75">
      <c r="A162" s="16" t="s">
        <v>190</v>
      </c>
      <c r="B162" s="17" t="s">
        <v>149</v>
      </c>
      <c r="C162" s="16">
        <v>1.5</v>
      </c>
      <c r="D162" s="16">
        <v>1.5</v>
      </c>
      <c r="E162" s="16"/>
      <c r="F162" s="16"/>
      <c r="G162" s="16">
        <v>1.5</v>
      </c>
      <c r="H162" s="16">
        <v>1.5</v>
      </c>
      <c r="I162" s="16"/>
      <c r="J162" s="16"/>
      <c r="K162" s="16"/>
      <c r="L162" s="39">
        <f t="shared" si="6"/>
        <v>1.5</v>
      </c>
      <c r="M162" s="39">
        <f t="shared" si="7"/>
        <v>0</v>
      </c>
      <c r="N162" s="111">
        <f t="shared" si="8"/>
        <v>0</v>
      </c>
    </row>
    <row r="163" spans="1:14" ht="12.75">
      <c r="A163" s="16" t="s">
        <v>191</v>
      </c>
      <c r="B163" s="17" t="s">
        <v>158</v>
      </c>
      <c r="C163" s="16">
        <v>77.9</v>
      </c>
      <c r="D163" s="16">
        <v>74.4</v>
      </c>
      <c r="E163" s="16">
        <v>9.7</v>
      </c>
      <c r="F163" s="16">
        <v>3.5</v>
      </c>
      <c r="G163" s="16">
        <v>99.6</v>
      </c>
      <c r="H163" s="16">
        <v>94.6</v>
      </c>
      <c r="I163" s="16">
        <v>13.8</v>
      </c>
      <c r="J163" s="16">
        <v>5</v>
      </c>
      <c r="K163" s="16"/>
      <c r="L163" s="39">
        <f t="shared" si="6"/>
        <v>99.6</v>
      </c>
      <c r="M163" s="39">
        <f t="shared" si="7"/>
        <v>21.69999999999999</v>
      </c>
      <c r="N163" s="111">
        <f t="shared" si="8"/>
        <v>27.856225930680345</v>
      </c>
    </row>
    <row r="164" spans="1:14" ht="12.75">
      <c r="A164" s="16" t="s">
        <v>192</v>
      </c>
      <c r="B164" s="17" t="s">
        <v>160</v>
      </c>
      <c r="C164" s="16">
        <v>26.5</v>
      </c>
      <c r="D164" s="16">
        <v>26.5</v>
      </c>
      <c r="E164" s="16">
        <v>4</v>
      </c>
      <c r="F164" s="16"/>
      <c r="G164" s="16">
        <v>22.8</v>
      </c>
      <c r="H164" s="16">
        <v>22.8</v>
      </c>
      <c r="I164" s="16">
        <v>4.9</v>
      </c>
      <c r="J164" s="16"/>
      <c r="K164" s="16"/>
      <c r="L164" s="39">
        <f t="shared" si="6"/>
        <v>22.8</v>
      </c>
      <c r="M164" s="39">
        <f t="shared" si="7"/>
        <v>-3.6999999999999993</v>
      </c>
      <c r="N164" s="111">
        <f t="shared" si="8"/>
        <v>-13.962264150943394</v>
      </c>
    </row>
    <row r="165" spans="1:14" ht="12.75">
      <c r="A165" s="16" t="s">
        <v>545</v>
      </c>
      <c r="B165" s="17" t="s">
        <v>119</v>
      </c>
      <c r="C165" s="16">
        <v>892.7</v>
      </c>
      <c r="D165" s="16">
        <v>892.7</v>
      </c>
      <c r="E165" s="16"/>
      <c r="F165" s="16"/>
      <c r="G165" s="16">
        <v>981</v>
      </c>
      <c r="H165" s="16">
        <v>981</v>
      </c>
      <c r="I165" s="16"/>
      <c r="J165" s="16"/>
      <c r="K165" s="16"/>
      <c r="L165" s="39">
        <f t="shared" si="6"/>
        <v>981</v>
      </c>
      <c r="M165" s="39">
        <f t="shared" si="7"/>
        <v>88.29999999999995</v>
      </c>
      <c r="N165" s="111">
        <f t="shared" si="8"/>
        <v>9.89134087599417</v>
      </c>
    </row>
    <row r="166" spans="1:14" ht="12.75">
      <c r="A166" s="16" t="s">
        <v>193</v>
      </c>
      <c r="B166" s="17" t="s">
        <v>492</v>
      </c>
      <c r="C166" s="16">
        <v>38.9</v>
      </c>
      <c r="D166" s="16">
        <v>38.9</v>
      </c>
      <c r="E166" s="16"/>
      <c r="F166" s="16"/>
      <c r="G166" s="16">
        <v>73.8</v>
      </c>
      <c r="H166" s="16">
        <v>73.8</v>
      </c>
      <c r="I166" s="16"/>
      <c r="J166" s="16"/>
      <c r="K166" s="16"/>
      <c r="L166" s="39">
        <f t="shared" si="6"/>
        <v>73.8</v>
      </c>
      <c r="M166" s="39">
        <f t="shared" si="7"/>
        <v>34.9</v>
      </c>
      <c r="N166" s="111">
        <f t="shared" si="8"/>
        <v>89.7172236503856</v>
      </c>
    </row>
    <row r="167" spans="1:14" s="1" customFormat="1" ht="12.75">
      <c r="A167" s="19" t="s">
        <v>194</v>
      </c>
      <c r="B167" s="20" t="s">
        <v>195</v>
      </c>
      <c r="C167" s="19">
        <v>764.7</v>
      </c>
      <c r="D167" s="19">
        <v>762.9</v>
      </c>
      <c r="E167" s="19">
        <v>147.4</v>
      </c>
      <c r="F167" s="19">
        <v>1.8</v>
      </c>
      <c r="G167" s="19">
        <f>G168+G172+G173+G174+G175+G176+G177+G178+G179</f>
        <v>901.9000000000001</v>
      </c>
      <c r="H167" s="19">
        <f>H168+H172+H173+H174+H175+H176+H177+H178+H179</f>
        <v>894.3</v>
      </c>
      <c r="I167" s="19">
        <f>I168+I172+I173+I174+I175+I176+I177+I178+I179</f>
        <v>176.79999999999998</v>
      </c>
      <c r="J167" s="19">
        <v>7.6</v>
      </c>
      <c r="K167" s="19">
        <f>K168+K172+K173+K174+K175+K176+K177+K178+K179</f>
        <v>14</v>
      </c>
      <c r="L167" s="39">
        <f t="shared" si="6"/>
        <v>915.9000000000001</v>
      </c>
      <c r="M167" s="39">
        <f t="shared" si="7"/>
        <v>137.20000000000005</v>
      </c>
      <c r="N167" s="111">
        <f t="shared" si="8"/>
        <v>17.941676474434423</v>
      </c>
    </row>
    <row r="168" spans="1:14" ht="12.75">
      <c r="A168" s="16" t="s">
        <v>196</v>
      </c>
      <c r="B168" s="17" t="s">
        <v>483</v>
      </c>
      <c r="C168" s="16">
        <v>143.9</v>
      </c>
      <c r="D168" s="16">
        <v>142.1</v>
      </c>
      <c r="E168" s="16">
        <v>94.1</v>
      </c>
      <c r="F168" s="16">
        <v>1.8</v>
      </c>
      <c r="G168" s="16">
        <v>172.4</v>
      </c>
      <c r="H168" s="16">
        <v>167.4</v>
      </c>
      <c r="I168" s="16">
        <v>109.6</v>
      </c>
      <c r="J168" s="16">
        <v>5</v>
      </c>
      <c r="K168" s="16"/>
      <c r="L168" s="39">
        <f t="shared" si="6"/>
        <v>172.4</v>
      </c>
      <c r="M168" s="39">
        <f t="shared" si="7"/>
        <v>28.5</v>
      </c>
      <c r="N168" s="111">
        <f t="shared" si="8"/>
        <v>19.80542043085476</v>
      </c>
    </row>
    <row r="169" spans="1:14" s="96" customFormat="1" ht="12.75">
      <c r="A169" s="94" t="s">
        <v>546</v>
      </c>
      <c r="B169" s="95" t="s">
        <v>463</v>
      </c>
      <c r="C169" s="94">
        <v>4.7</v>
      </c>
      <c r="D169" s="94">
        <v>4.7</v>
      </c>
      <c r="E169" s="94">
        <v>2.4</v>
      </c>
      <c r="F169" s="94"/>
      <c r="G169" s="94">
        <v>2.8</v>
      </c>
      <c r="H169" s="94">
        <v>2.8</v>
      </c>
      <c r="I169" s="94">
        <v>1.8</v>
      </c>
      <c r="J169" s="94"/>
      <c r="K169" s="94"/>
      <c r="L169" s="113">
        <f t="shared" si="6"/>
        <v>2.8</v>
      </c>
      <c r="M169" s="113">
        <f t="shared" si="7"/>
        <v>-1.9000000000000004</v>
      </c>
      <c r="N169" s="114">
        <f t="shared" si="8"/>
        <v>-40.425531914893625</v>
      </c>
    </row>
    <row r="170" spans="1:14" s="96" customFormat="1" ht="12.75">
      <c r="A170" s="94" t="s">
        <v>547</v>
      </c>
      <c r="B170" s="95" t="s">
        <v>469</v>
      </c>
      <c r="C170" s="94">
        <v>25.6</v>
      </c>
      <c r="D170" s="94">
        <v>25.6</v>
      </c>
      <c r="E170" s="94">
        <v>14.8</v>
      </c>
      <c r="F170" s="94"/>
      <c r="G170" s="94">
        <v>30.9</v>
      </c>
      <c r="H170" s="94">
        <v>30.9</v>
      </c>
      <c r="I170" s="94">
        <v>18.1</v>
      </c>
      <c r="J170" s="94"/>
      <c r="K170" s="94"/>
      <c r="L170" s="113">
        <f t="shared" si="6"/>
        <v>30.9</v>
      </c>
      <c r="M170" s="113">
        <f t="shared" si="7"/>
        <v>5.299999999999997</v>
      </c>
      <c r="N170" s="114">
        <f t="shared" si="8"/>
        <v>20.70312499999999</v>
      </c>
    </row>
    <row r="171" spans="1:14" s="96" customFormat="1" ht="12.75">
      <c r="A171" s="94" t="s">
        <v>548</v>
      </c>
      <c r="B171" s="95" t="s">
        <v>82</v>
      </c>
      <c r="C171" s="94">
        <v>3.6</v>
      </c>
      <c r="D171" s="94">
        <v>3.6</v>
      </c>
      <c r="E171" s="94">
        <v>2.7</v>
      </c>
      <c r="F171" s="94"/>
      <c r="G171" s="94">
        <v>19.9</v>
      </c>
      <c r="H171" s="94">
        <v>19.9</v>
      </c>
      <c r="I171" s="94">
        <v>15.2</v>
      </c>
      <c r="J171" s="94"/>
      <c r="K171" s="94"/>
      <c r="L171" s="113">
        <f t="shared" si="6"/>
        <v>19.9</v>
      </c>
      <c r="M171" s="113">
        <f t="shared" si="7"/>
        <v>16.299999999999997</v>
      </c>
      <c r="N171" s="114">
        <f t="shared" si="8"/>
        <v>452.77777777777766</v>
      </c>
    </row>
    <row r="172" spans="1:14" ht="12.75">
      <c r="A172" s="16" t="s">
        <v>197</v>
      </c>
      <c r="B172" s="17" t="s">
        <v>108</v>
      </c>
      <c r="C172" s="16">
        <v>2</v>
      </c>
      <c r="D172" s="16">
        <v>2</v>
      </c>
      <c r="E172" s="16"/>
      <c r="F172" s="16"/>
      <c r="G172" s="16">
        <v>2</v>
      </c>
      <c r="H172" s="16">
        <v>2</v>
      </c>
      <c r="I172" s="16"/>
      <c r="J172" s="16"/>
      <c r="K172" s="16"/>
      <c r="L172" s="39">
        <f t="shared" si="6"/>
        <v>2</v>
      </c>
      <c r="M172" s="39">
        <f t="shared" si="7"/>
        <v>0</v>
      </c>
      <c r="N172" s="111">
        <f t="shared" si="8"/>
        <v>0</v>
      </c>
    </row>
    <row r="173" spans="1:14" ht="12.75">
      <c r="A173" s="16" t="s">
        <v>198</v>
      </c>
      <c r="B173" s="17" t="s">
        <v>149</v>
      </c>
      <c r="C173" s="16">
        <v>1.5</v>
      </c>
      <c r="D173" s="16">
        <v>1.5</v>
      </c>
      <c r="E173" s="16"/>
      <c r="F173" s="16"/>
      <c r="G173" s="16">
        <v>1.5</v>
      </c>
      <c r="H173" s="16">
        <v>1.5</v>
      </c>
      <c r="I173" s="16"/>
      <c r="J173" s="16"/>
      <c r="K173" s="16"/>
      <c r="L173" s="39">
        <f t="shared" si="6"/>
        <v>1.5</v>
      </c>
      <c r="M173" s="39">
        <f t="shared" si="7"/>
        <v>0</v>
      </c>
      <c r="N173" s="111">
        <f t="shared" si="8"/>
        <v>0</v>
      </c>
    </row>
    <row r="174" spans="1:14" ht="12.75">
      <c r="A174" s="16" t="s">
        <v>199</v>
      </c>
      <c r="B174" s="17" t="s">
        <v>158</v>
      </c>
      <c r="C174" s="16">
        <v>97</v>
      </c>
      <c r="D174" s="16">
        <v>97</v>
      </c>
      <c r="E174" s="16">
        <v>49.3</v>
      </c>
      <c r="F174" s="16"/>
      <c r="G174" s="16">
        <v>127.2</v>
      </c>
      <c r="H174" s="16">
        <v>124.6</v>
      </c>
      <c r="I174" s="16">
        <v>58.1</v>
      </c>
      <c r="J174" s="16">
        <v>2.6</v>
      </c>
      <c r="K174" s="16">
        <v>14</v>
      </c>
      <c r="L174" s="39">
        <f t="shared" si="6"/>
        <v>141.2</v>
      </c>
      <c r="M174" s="39">
        <f t="shared" si="7"/>
        <v>30.200000000000003</v>
      </c>
      <c r="N174" s="111">
        <f t="shared" si="8"/>
        <v>31.1340206185567</v>
      </c>
    </row>
    <row r="175" spans="1:14" ht="12.75">
      <c r="A175" s="16" t="s">
        <v>200</v>
      </c>
      <c r="B175" s="17" t="s">
        <v>160</v>
      </c>
      <c r="C175" s="16">
        <v>14.8</v>
      </c>
      <c r="D175" s="16">
        <v>14.8</v>
      </c>
      <c r="E175" s="16">
        <v>4</v>
      </c>
      <c r="F175" s="16"/>
      <c r="G175" s="16">
        <v>10.9</v>
      </c>
      <c r="H175" s="16">
        <v>10.9</v>
      </c>
      <c r="I175" s="16">
        <v>4.9</v>
      </c>
      <c r="J175" s="16"/>
      <c r="K175" s="16"/>
      <c r="L175" s="39">
        <f t="shared" si="6"/>
        <v>10.9</v>
      </c>
      <c r="M175" s="39">
        <f t="shared" si="7"/>
        <v>-3.9000000000000004</v>
      </c>
      <c r="N175" s="111">
        <f t="shared" si="8"/>
        <v>-26.351351351351354</v>
      </c>
    </row>
    <row r="176" spans="1:14" ht="12.75">
      <c r="A176" s="16" t="s">
        <v>201</v>
      </c>
      <c r="B176" s="17" t="s">
        <v>485</v>
      </c>
      <c r="C176" s="16">
        <v>3</v>
      </c>
      <c r="D176" s="16">
        <v>3</v>
      </c>
      <c r="E176" s="16"/>
      <c r="F176" s="16"/>
      <c r="G176" s="16">
        <v>4</v>
      </c>
      <c r="H176" s="16">
        <v>4</v>
      </c>
      <c r="I176" s="16"/>
      <c r="J176" s="16"/>
      <c r="K176" s="16"/>
      <c r="L176" s="39">
        <f t="shared" si="6"/>
        <v>4</v>
      </c>
      <c r="M176" s="39">
        <f t="shared" si="7"/>
        <v>1</v>
      </c>
      <c r="N176" s="111">
        <f t="shared" si="8"/>
        <v>33.33333333333333</v>
      </c>
    </row>
    <row r="177" spans="1:14" ht="12.75">
      <c r="A177" s="16" t="s">
        <v>202</v>
      </c>
      <c r="B177" s="17" t="s">
        <v>341</v>
      </c>
      <c r="C177" s="16">
        <v>3.9</v>
      </c>
      <c r="D177" s="16">
        <v>3.9</v>
      </c>
      <c r="E177" s="16"/>
      <c r="F177" s="16"/>
      <c r="G177" s="16">
        <v>11.7</v>
      </c>
      <c r="H177" s="16">
        <v>11.7</v>
      </c>
      <c r="I177" s="16">
        <v>4.2</v>
      </c>
      <c r="J177" s="16"/>
      <c r="K177" s="16"/>
      <c r="L177" s="39">
        <f t="shared" si="6"/>
        <v>11.7</v>
      </c>
      <c r="M177" s="39">
        <f t="shared" si="7"/>
        <v>7.799999999999999</v>
      </c>
      <c r="N177" s="111">
        <f t="shared" si="8"/>
        <v>199.99999999999997</v>
      </c>
    </row>
    <row r="178" spans="1:14" ht="12.75">
      <c r="A178" s="16" t="s">
        <v>203</v>
      </c>
      <c r="B178" s="17" t="s">
        <v>119</v>
      </c>
      <c r="C178" s="16">
        <v>467</v>
      </c>
      <c r="D178" s="16">
        <v>467</v>
      </c>
      <c r="E178" s="16"/>
      <c r="F178" s="16"/>
      <c r="G178" s="16">
        <v>541</v>
      </c>
      <c r="H178" s="16">
        <v>541</v>
      </c>
      <c r="I178" s="16"/>
      <c r="J178" s="16"/>
      <c r="K178" s="16"/>
      <c r="L178" s="39">
        <f t="shared" si="6"/>
        <v>541</v>
      </c>
      <c r="M178" s="39">
        <f t="shared" si="7"/>
        <v>74</v>
      </c>
      <c r="N178" s="111">
        <f t="shared" si="8"/>
        <v>15.845824411134904</v>
      </c>
    </row>
    <row r="179" spans="1:14" ht="12.75">
      <c r="A179" s="16" t="s">
        <v>549</v>
      </c>
      <c r="B179" s="17" t="s">
        <v>492</v>
      </c>
      <c r="C179" s="16">
        <v>31.6</v>
      </c>
      <c r="D179" s="16">
        <v>31.6</v>
      </c>
      <c r="E179" s="16"/>
      <c r="F179" s="16"/>
      <c r="G179" s="16">
        <v>31.2</v>
      </c>
      <c r="H179" s="16">
        <v>31.2</v>
      </c>
      <c r="I179" s="16"/>
      <c r="J179" s="16"/>
      <c r="K179" s="16"/>
      <c r="L179" s="39">
        <f t="shared" si="6"/>
        <v>31.2</v>
      </c>
      <c r="M179" s="39">
        <f t="shared" si="7"/>
        <v>-0.40000000000000213</v>
      </c>
      <c r="N179" s="111">
        <f t="shared" si="8"/>
        <v>-1.2658227848101333</v>
      </c>
    </row>
    <row r="180" spans="1:14" s="1" customFormat="1" ht="12.75">
      <c r="A180" s="19" t="s">
        <v>204</v>
      </c>
      <c r="B180" s="20" t="s">
        <v>205</v>
      </c>
      <c r="C180" s="19">
        <v>525.6</v>
      </c>
      <c r="D180" s="19">
        <v>525.6</v>
      </c>
      <c r="E180" s="19">
        <v>149.8</v>
      </c>
      <c r="F180" s="19"/>
      <c r="G180" s="19">
        <f>G181+G185+G186+G187+G188+G189+G190+G191</f>
        <v>643</v>
      </c>
      <c r="H180" s="19">
        <f>H181+H185+H186+H187+H188+H189+H190+H191</f>
        <v>619</v>
      </c>
      <c r="I180" s="19">
        <f>I181+I185+I186+I187+I188+I189+I190+I191</f>
        <v>165.3</v>
      </c>
      <c r="J180" s="19">
        <f>J181+J185+J186+J187+J188+J189+J190+J191</f>
        <v>24</v>
      </c>
      <c r="K180" s="19">
        <f>K181+K185+K186+K187+K188+K189+K190+K191</f>
        <v>23</v>
      </c>
      <c r="L180" s="39">
        <f t="shared" si="6"/>
        <v>666</v>
      </c>
      <c r="M180" s="39">
        <f t="shared" si="7"/>
        <v>117.39999999999998</v>
      </c>
      <c r="N180" s="111">
        <f t="shared" si="8"/>
        <v>22.33637747336377</v>
      </c>
    </row>
    <row r="181" spans="1:14" ht="12.75">
      <c r="A181" s="16" t="s">
        <v>206</v>
      </c>
      <c r="B181" s="17" t="s">
        <v>482</v>
      </c>
      <c r="C181" s="16">
        <v>146.6</v>
      </c>
      <c r="D181" s="16">
        <v>146.6</v>
      </c>
      <c r="E181" s="16">
        <v>91.8</v>
      </c>
      <c r="F181" s="16"/>
      <c r="G181" s="16">
        <v>180.5</v>
      </c>
      <c r="H181" s="16">
        <v>175.5</v>
      </c>
      <c r="I181" s="16">
        <v>103.4</v>
      </c>
      <c r="J181" s="16">
        <v>5</v>
      </c>
      <c r="K181" s="16"/>
      <c r="L181" s="39">
        <f t="shared" si="6"/>
        <v>180.5</v>
      </c>
      <c r="M181" s="39">
        <f t="shared" si="7"/>
        <v>33.900000000000006</v>
      </c>
      <c r="N181" s="111">
        <f t="shared" si="8"/>
        <v>23.124147339699867</v>
      </c>
    </row>
    <row r="182" spans="1:14" s="96" customFormat="1" ht="12.75">
      <c r="A182" s="94" t="s">
        <v>550</v>
      </c>
      <c r="B182" s="95" t="s">
        <v>463</v>
      </c>
      <c r="C182" s="94">
        <v>4.7</v>
      </c>
      <c r="D182" s="94">
        <v>4.7</v>
      </c>
      <c r="E182" s="94">
        <v>2.4</v>
      </c>
      <c r="F182" s="94"/>
      <c r="G182" s="94">
        <v>2.8</v>
      </c>
      <c r="H182" s="94">
        <v>2.8</v>
      </c>
      <c r="I182" s="94">
        <v>1.8</v>
      </c>
      <c r="J182" s="94"/>
      <c r="K182" s="94"/>
      <c r="L182" s="113">
        <f t="shared" si="6"/>
        <v>2.8</v>
      </c>
      <c r="M182" s="113">
        <f t="shared" si="7"/>
        <v>-1.9000000000000004</v>
      </c>
      <c r="N182" s="114">
        <f t="shared" si="8"/>
        <v>-40.425531914893625</v>
      </c>
    </row>
    <row r="183" spans="1:14" s="96" customFormat="1" ht="12.75">
      <c r="A183" s="94" t="s">
        <v>551</v>
      </c>
      <c r="B183" s="95" t="s">
        <v>469</v>
      </c>
      <c r="C183" s="94">
        <v>25.7</v>
      </c>
      <c r="D183" s="94">
        <v>25.7</v>
      </c>
      <c r="E183" s="94">
        <v>14.9</v>
      </c>
      <c r="F183" s="94"/>
      <c r="G183" s="94">
        <v>30.9</v>
      </c>
      <c r="H183" s="94">
        <v>30.9</v>
      </c>
      <c r="I183" s="94">
        <v>18.1</v>
      </c>
      <c r="J183" s="94"/>
      <c r="K183" s="94"/>
      <c r="L183" s="113">
        <f t="shared" si="6"/>
        <v>30.9</v>
      </c>
      <c r="M183" s="113">
        <f t="shared" si="7"/>
        <v>5.199999999999999</v>
      </c>
      <c r="N183" s="114">
        <f t="shared" si="8"/>
        <v>20.233463035019454</v>
      </c>
    </row>
    <row r="184" spans="1:14" s="96" customFormat="1" ht="12.75">
      <c r="A184" s="94" t="s">
        <v>552</v>
      </c>
      <c r="B184" s="95" t="s">
        <v>82</v>
      </c>
      <c r="C184" s="94">
        <v>3.6</v>
      </c>
      <c r="D184" s="94">
        <v>3.6</v>
      </c>
      <c r="E184" s="94">
        <v>2.7</v>
      </c>
      <c r="F184" s="94"/>
      <c r="G184" s="94">
        <v>19.9</v>
      </c>
      <c r="H184" s="94">
        <v>19.9</v>
      </c>
      <c r="I184" s="94">
        <v>15.2</v>
      </c>
      <c r="J184" s="94"/>
      <c r="K184" s="94"/>
      <c r="L184" s="113">
        <f t="shared" si="6"/>
        <v>19.9</v>
      </c>
      <c r="M184" s="113">
        <f t="shared" si="7"/>
        <v>16.299999999999997</v>
      </c>
      <c r="N184" s="114">
        <f t="shared" si="8"/>
        <v>452.77777777777766</v>
      </c>
    </row>
    <row r="185" spans="1:14" ht="12.75">
      <c r="A185" s="16" t="s">
        <v>207</v>
      </c>
      <c r="B185" s="17" t="s">
        <v>108</v>
      </c>
      <c r="C185" s="16">
        <v>2</v>
      </c>
      <c r="D185" s="16">
        <v>2</v>
      </c>
      <c r="E185" s="16"/>
      <c r="F185" s="16"/>
      <c r="G185" s="16">
        <v>2</v>
      </c>
      <c r="H185" s="16">
        <v>2</v>
      </c>
      <c r="I185" s="16"/>
      <c r="J185" s="16"/>
      <c r="K185" s="16"/>
      <c r="L185" s="39">
        <f t="shared" si="6"/>
        <v>2</v>
      </c>
      <c r="M185" s="39">
        <f t="shared" si="7"/>
        <v>0</v>
      </c>
      <c r="N185" s="111">
        <f t="shared" si="8"/>
        <v>0</v>
      </c>
    </row>
    <row r="186" spans="1:14" ht="12.75">
      <c r="A186" s="16" t="s">
        <v>208</v>
      </c>
      <c r="B186" s="17" t="s">
        <v>149</v>
      </c>
      <c r="C186" s="16">
        <v>1.5</v>
      </c>
      <c r="D186" s="16">
        <v>1.5</v>
      </c>
      <c r="E186" s="16"/>
      <c r="F186" s="16"/>
      <c r="G186" s="16">
        <v>1.5</v>
      </c>
      <c r="H186" s="16">
        <v>1.5</v>
      </c>
      <c r="I186" s="16"/>
      <c r="J186" s="16"/>
      <c r="K186" s="16"/>
      <c r="L186" s="39">
        <f t="shared" si="6"/>
        <v>1.5</v>
      </c>
      <c r="M186" s="39">
        <f t="shared" si="7"/>
        <v>0</v>
      </c>
      <c r="N186" s="111">
        <f t="shared" si="8"/>
        <v>0</v>
      </c>
    </row>
    <row r="187" spans="1:14" ht="12.75">
      <c r="A187" s="16" t="s">
        <v>209</v>
      </c>
      <c r="B187" s="17" t="s">
        <v>158</v>
      </c>
      <c r="C187" s="16">
        <v>100.1</v>
      </c>
      <c r="D187" s="16">
        <v>100.1</v>
      </c>
      <c r="E187" s="16">
        <v>54.1</v>
      </c>
      <c r="F187" s="16"/>
      <c r="G187" s="16">
        <v>122.1</v>
      </c>
      <c r="H187" s="16">
        <v>103.1</v>
      </c>
      <c r="I187" s="16">
        <v>57</v>
      </c>
      <c r="J187" s="16">
        <v>19</v>
      </c>
      <c r="K187" s="16">
        <v>23</v>
      </c>
      <c r="L187" s="39">
        <f t="shared" si="6"/>
        <v>145.1</v>
      </c>
      <c r="M187" s="39">
        <f t="shared" si="7"/>
        <v>22</v>
      </c>
      <c r="N187" s="111">
        <f t="shared" si="8"/>
        <v>21.97802197802198</v>
      </c>
    </row>
    <row r="188" spans="1:14" ht="12.75">
      <c r="A188" s="16" t="s">
        <v>210</v>
      </c>
      <c r="B188" s="17" t="s">
        <v>160</v>
      </c>
      <c r="C188" s="16">
        <v>19.4</v>
      </c>
      <c r="D188" s="16">
        <v>19.4</v>
      </c>
      <c r="E188" s="16">
        <v>3.9</v>
      </c>
      <c r="F188" s="16"/>
      <c r="G188" s="16">
        <v>19.4</v>
      </c>
      <c r="H188" s="16">
        <v>19.4</v>
      </c>
      <c r="I188" s="16">
        <v>4.9</v>
      </c>
      <c r="J188" s="16"/>
      <c r="K188" s="16"/>
      <c r="L188" s="39">
        <f t="shared" si="6"/>
        <v>19.4</v>
      </c>
      <c r="M188" s="39">
        <f t="shared" si="7"/>
        <v>0</v>
      </c>
      <c r="N188" s="111">
        <f t="shared" si="8"/>
        <v>0</v>
      </c>
    </row>
    <row r="189" spans="1:14" ht="12.75">
      <c r="A189" s="16" t="s">
        <v>211</v>
      </c>
      <c r="B189" s="17" t="s">
        <v>485</v>
      </c>
      <c r="C189" s="16">
        <v>3</v>
      </c>
      <c r="D189" s="16">
        <v>3</v>
      </c>
      <c r="E189" s="16"/>
      <c r="F189" s="16"/>
      <c r="G189" s="16">
        <v>4</v>
      </c>
      <c r="H189" s="16">
        <v>4</v>
      </c>
      <c r="I189" s="16"/>
      <c r="J189" s="16"/>
      <c r="K189" s="16"/>
      <c r="L189" s="39">
        <f t="shared" si="6"/>
        <v>4</v>
      </c>
      <c r="M189" s="39">
        <f t="shared" si="7"/>
        <v>1</v>
      </c>
      <c r="N189" s="111">
        <f t="shared" si="8"/>
        <v>33.33333333333333</v>
      </c>
    </row>
    <row r="190" spans="1:14" ht="12.75">
      <c r="A190" s="16" t="s">
        <v>212</v>
      </c>
      <c r="B190" s="17" t="s">
        <v>119</v>
      </c>
      <c r="C190" s="16">
        <v>228.7</v>
      </c>
      <c r="D190" s="16">
        <v>228.7</v>
      </c>
      <c r="E190" s="16"/>
      <c r="F190" s="16"/>
      <c r="G190" s="16">
        <v>270</v>
      </c>
      <c r="H190" s="16">
        <v>270</v>
      </c>
      <c r="I190" s="16"/>
      <c r="J190" s="16"/>
      <c r="K190" s="16"/>
      <c r="L190" s="39">
        <f t="shared" si="6"/>
        <v>270</v>
      </c>
      <c r="M190" s="39">
        <f t="shared" si="7"/>
        <v>41.30000000000001</v>
      </c>
      <c r="N190" s="111">
        <f t="shared" si="8"/>
        <v>18.058592041976393</v>
      </c>
    </row>
    <row r="191" spans="1:14" ht="12.75">
      <c r="A191" s="16" t="s">
        <v>213</v>
      </c>
      <c r="B191" s="17" t="s">
        <v>492</v>
      </c>
      <c r="C191" s="16">
        <v>24.3</v>
      </c>
      <c r="D191" s="16">
        <v>24.3</v>
      </c>
      <c r="E191" s="16"/>
      <c r="F191" s="16"/>
      <c r="G191" s="16">
        <v>43.5</v>
      </c>
      <c r="H191" s="16">
        <v>43.5</v>
      </c>
      <c r="I191" s="16"/>
      <c r="J191" s="16"/>
      <c r="K191" s="16"/>
      <c r="L191" s="39">
        <f t="shared" si="6"/>
        <v>43.5</v>
      </c>
      <c r="M191" s="39">
        <f t="shared" si="7"/>
        <v>19.2</v>
      </c>
      <c r="N191" s="111">
        <f t="shared" si="8"/>
        <v>79.01234567901234</v>
      </c>
    </row>
    <row r="192" spans="1:14" s="1" customFormat="1" ht="12.75">
      <c r="A192" s="19" t="s">
        <v>214</v>
      </c>
      <c r="B192" s="20" t="s">
        <v>215</v>
      </c>
      <c r="C192" s="19">
        <v>567</v>
      </c>
      <c r="D192" s="19">
        <v>567</v>
      </c>
      <c r="E192" s="19">
        <v>160</v>
      </c>
      <c r="F192" s="19"/>
      <c r="G192" s="19">
        <f>G193+G197+G198+G199+G200+G201+G202+G203</f>
        <v>589.2</v>
      </c>
      <c r="H192" s="19">
        <f>H193+H197+H198+H199+H200+H201+H202+H203</f>
        <v>573.2</v>
      </c>
      <c r="I192" s="19">
        <f>I193+I197+I198+I199+I200+I201+I202+I203</f>
        <v>156.50000000000003</v>
      </c>
      <c r="J192" s="19">
        <v>16</v>
      </c>
      <c r="K192" s="19">
        <f>K193+K197+K198+K199+K200+K201+K202+K203</f>
        <v>15</v>
      </c>
      <c r="L192" s="39">
        <f t="shared" si="6"/>
        <v>604.2</v>
      </c>
      <c r="M192" s="39">
        <f t="shared" si="7"/>
        <v>22.200000000000045</v>
      </c>
      <c r="N192" s="111">
        <f t="shared" si="8"/>
        <v>3.9153439153439233</v>
      </c>
    </row>
    <row r="193" spans="1:14" ht="12.75">
      <c r="A193" s="16" t="s">
        <v>216</v>
      </c>
      <c r="B193" s="17" t="s">
        <v>482</v>
      </c>
      <c r="C193" s="16">
        <v>145.7</v>
      </c>
      <c r="D193" s="16">
        <v>145.7</v>
      </c>
      <c r="E193" s="16">
        <v>94.1</v>
      </c>
      <c r="F193" s="16"/>
      <c r="G193" s="16">
        <v>173.6</v>
      </c>
      <c r="H193" s="16">
        <v>168.6</v>
      </c>
      <c r="I193" s="16">
        <v>106.4</v>
      </c>
      <c r="J193" s="16">
        <v>5</v>
      </c>
      <c r="K193" s="16"/>
      <c r="L193" s="39">
        <f t="shared" si="6"/>
        <v>173.6</v>
      </c>
      <c r="M193" s="39">
        <f t="shared" si="7"/>
        <v>27.900000000000006</v>
      </c>
      <c r="N193" s="111">
        <f t="shared" si="8"/>
        <v>19.14893617021277</v>
      </c>
    </row>
    <row r="194" spans="1:14" s="96" customFormat="1" ht="12.75">
      <c r="A194" s="94" t="s">
        <v>553</v>
      </c>
      <c r="B194" s="95" t="s">
        <v>463</v>
      </c>
      <c r="C194" s="94">
        <v>4.7</v>
      </c>
      <c r="D194" s="94">
        <v>4.7</v>
      </c>
      <c r="E194" s="94">
        <v>2.4</v>
      </c>
      <c r="F194" s="94"/>
      <c r="G194" s="94">
        <v>2.8</v>
      </c>
      <c r="H194" s="94">
        <v>2.8</v>
      </c>
      <c r="I194" s="94">
        <v>1.8</v>
      </c>
      <c r="J194" s="94"/>
      <c r="K194" s="94"/>
      <c r="L194" s="113">
        <f t="shared" si="6"/>
        <v>2.8</v>
      </c>
      <c r="M194" s="113">
        <f t="shared" si="7"/>
        <v>-1.9000000000000004</v>
      </c>
      <c r="N194" s="114">
        <f t="shared" si="8"/>
        <v>-40.425531914893625</v>
      </c>
    </row>
    <row r="195" spans="1:14" s="96" customFormat="1" ht="12.75">
      <c r="A195" s="94" t="s">
        <v>554</v>
      </c>
      <c r="B195" s="95" t="s">
        <v>469</v>
      </c>
      <c r="C195" s="94">
        <v>25.6</v>
      </c>
      <c r="D195" s="94">
        <v>25.6</v>
      </c>
      <c r="E195" s="94">
        <v>14.9</v>
      </c>
      <c r="F195" s="94"/>
      <c r="G195" s="94">
        <v>30.9</v>
      </c>
      <c r="H195" s="94">
        <v>30.9</v>
      </c>
      <c r="I195" s="94">
        <v>18.1</v>
      </c>
      <c r="J195" s="94"/>
      <c r="K195" s="94"/>
      <c r="L195" s="113">
        <f t="shared" si="6"/>
        <v>30.9</v>
      </c>
      <c r="M195" s="113">
        <f t="shared" si="7"/>
        <v>5.299999999999997</v>
      </c>
      <c r="N195" s="114">
        <f t="shared" si="8"/>
        <v>20.70312499999999</v>
      </c>
    </row>
    <row r="196" spans="1:14" s="96" customFormat="1" ht="12.75">
      <c r="A196" s="94" t="s">
        <v>555</v>
      </c>
      <c r="B196" s="95" t="s">
        <v>82</v>
      </c>
      <c r="C196" s="94">
        <v>3.6</v>
      </c>
      <c r="D196" s="94">
        <v>3.6</v>
      </c>
      <c r="E196" s="94">
        <v>2.7</v>
      </c>
      <c r="F196" s="94"/>
      <c r="G196" s="94">
        <v>19.9</v>
      </c>
      <c r="H196" s="94">
        <v>19.9</v>
      </c>
      <c r="I196" s="94">
        <v>15.2</v>
      </c>
      <c r="J196" s="94"/>
      <c r="K196" s="94"/>
      <c r="L196" s="113">
        <f t="shared" si="6"/>
        <v>19.9</v>
      </c>
      <c r="M196" s="113">
        <f t="shared" si="7"/>
        <v>16.299999999999997</v>
      </c>
      <c r="N196" s="114">
        <f t="shared" si="8"/>
        <v>452.77777777777766</v>
      </c>
    </row>
    <row r="197" spans="1:14" ht="12.75">
      <c r="A197" s="16" t="s">
        <v>217</v>
      </c>
      <c r="B197" s="17" t="s">
        <v>108</v>
      </c>
      <c r="C197" s="16">
        <v>2</v>
      </c>
      <c r="D197" s="16">
        <v>2</v>
      </c>
      <c r="E197" s="16"/>
      <c r="F197" s="16"/>
      <c r="G197" s="16">
        <v>2</v>
      </c>
      <c r="H197" s="16">
        <v>2</v>
      </c>
      <c r="I197" s="16"/>
      <c r="J197" s="16"/>
      <c r="K197" s="16"/>
      <c r="L197" s="39">
        <f t="shared" si="6"/>
        <v>2</v>
      </c>
      <c r="M197" s="39">
        <f t="shared" si="7"/>
        <v>0</v>
      </c>
      <c r="N197" s="39">
        <f t="shared" si="8"/>
        <v>0</v>
      </c>
    </row>
    <row r="198" spans="1:14" ht="12.75">
      <c r="A198" s="16" t="s">
        <v>218</v>
      </c>
      <c r="B198" s="17" t="s">
        <v>149</v>
      </c>
      <c r="C198" s="16">
        <v>1.5</v>
      </c>
      <c r="D198" s="16">
        <v>1.5</v>
      </c>
      <c r="E198" s="16"/>
      <c r="F198" s="16"/>
      <c r="G198" s="16">
        <v>1.5</v>
      </c>
      <c r="H198" s="16">
        <v>1.5</v>
      </c>
      <c r="I198" s="16"/>
      <c r="J198" s="16"/>
      <c r="K198" s="16"/>
      <c r="L198" s="39">
        <f t="shared" si="6"/>
        <v>1.5</v>
      </c>
      <c r="M198" s="39">
        <f t="shared" si="7"/>
        <v>0</v>
      </c>
      <c r="N198" s="39">
        <f t="shared" si="8"/>
        <v>0</v>
      </c>
    </row>
    <row r="199" spans="1:14" ht="12.75">
      <c r="A199" s="16" t="s">
        <v>219</v>
      </c>
      <c r="B199" s="17" t="s">
        <v>158</v>
      </c>
      <c r="C199" s="16">
        <v>87.6</v>
      </c>
      <c r="D199" s="16">
        <v>87.6</v>
      </c>
      <c r="E199" s="16">
        <v>61.9</v>
      </c>
      <c r="F199" s="16"/>
      <c r="G199" s="16">
        <v>109.8</v>
      </c>
      <c r="H199" s="16">
        <v>98.8</v>
      </c>
      <c r="I199" s="16">
        <v>45.2</v>
      </c>
      <c r="J199" s="16">
        <v>11</v>
      </c>
      <c r="K199" s="16">
        <v>15</v>
      </c>
      <c r="L199" s="39">
        <f t="shared" si="6"/>
        <v>124.8</v>
      </c>
      <c r="M199" s="39">
        <f t="shared" si="7"/>
        <v>22.200000000000003</v>
      </c>
      <c r="N199" s="111">
        <f t="shared" si="8"/>
        <v>25.342465753424666</v>
      </c>
    </row>
    <row r="200" spans="1:14" ht="12.75">
      <c r="A200" s="16" t="s">
        <v>556</v>
      </c>
      <c r="B200" s="17" t="s">
        <v>160</v>
      </c>
      <c r="C200" s="16">
        <v>23</v>
      </c>
      <c r="D200" s="16">
        <v>23</v>
      </c>
      <c r="E200" s="16">
        <v>4</v>
      </c>
      <c r="F200" s="16"/>
      <c r="G200" s="16">
        <v>22.3</v>
      </c>
      <c r="H200" s="16">
        <v>22.3</v>
      </c>
      <c r="I200" s="16">
        <v>4.9</v>
      </c>
      <c r="J200" s="16"/>
      <c r="K200" s="16"/>
      <c r="L200" s="39">
        <f t="shared" si="6"/>
        <v>22.3</v>
      </c>
      <c r="M200" s="39">
        <f t="shared" si="7"/>
        <v>-0.6999999999999993</v>
      </c>
      <c r="N200" s="111">
        <f t="shared" si="8"/>
        <v>-3.0434782608695623</v>
      </c>
    </row>
    <row r="201" spans="1:14" ht="12.75">
      <c r="A201" s="16" t="s">
        <v>220</v>
      </c>
      <c r="B201" s="17" t="s">
        <v>485</v>
      </c>
      <c r="C201" s="16">
        <v>3</v>
      </c>
      <c r="D201" s="16">
        <v>3</v>
      </c>
      <c r="E201" s="16"/>
      <c r="F201" s="16"/>
      <c r="G201" s="16">
        <v>4</v>
      </c>
      <c r="H201" s="16">
        <v>4</v>
      </c>
      <c r="I201" s="16"/>
      <c r="J201" s="16"/>
      <c r="K201" s="16"/>
      <c r="L201" s="39">
        <f t="shared" si="6"/>
        <v>4</v>
      </c>
      <c r="M201" s="39">
        <f t="shared" si="7"/>
        <v>1</v>
      </c>
      <c r="N201" s="111">
        <f t="shared" si="8"/>
        <v>33.33333333333333</v>
      </c>
    </row>
    <row r="202" spans="1:14" ht="12.75">
      <c r="A202" s="16" t="s">
        <v>221</v>
      </c>
      <c r="B202" s="17" t="s">
        <v>119</v>
      </c>
      <c r="C202" s="16">
        <v>284.6</v>
      </c>
      <c r="D202" s="16">
        <v>284.6</v>
      </c>
      <c r="E202" s="16"/>
      <c r="F202" s="16"/>
      <c r="G202" s="16">
        <v>256</v>
      </c>
      <c r="H202" s="16">
        <v>256</v>
      </c>
      <c r="I202" s="16"/>
      <c r="J202" s="16"/>
      <c r="K202" s="16"/>
      <c r="L202" s="39">
        <f t="shared" si="6"/>
        <v>256</v>
      </c>
      <c r="M202" s="39">
        <f t="shared" si="7"/>
        <v>-28.600000000000023</v>
      </c>
      <c r="N202" s="111">
        <f t="shared" si="8"/>
        <v>-10.049191848208018</v>
      </c>
    </row>
    <row r="203" spans="1:14" ht="12.75">
      <c r="A203" s="16" t="s">
        <v>222</v>
      </c>
      <c r="B203" s="17" t="s">
        <v>492</v>
      </c>
      <c r="C203" s="16">
        <v>19.6</v>
      </c>
      <c r="D203" s="16">
        <v>19.6</v>
      </c>
      <c r="E203" s="16"/>
      <c r="F203" s="16"/>
      <c r="G203" s="16">
        <v>20</v>
      </c>
      <c r="H203" s="16">
        <v>20</v>
      </c>
      <c r="I203" s="16"/>
      <c r="J203" s="16"/>
      <c r="K203" s="16"/>
      <c r="L203" s="39">
        <f t="shared" si="6"/>
        <v>20</v>
      </c>
      <c r="M203" s="39">
        <f t="shared" si="7"/>
        <v>0.3999999999999986</v>
      </c>
      <c r="N203" s="111">
        <f t="shared" si="8"/>
        <v>2.0408163265306047</v>
      </c>
    </row>
    <row r="204" spans="1:14" s="1" customFormat="1" ht="12.75">
      <c r="A204" s="19" t="s">
        <v>223</v>
      </c>
      <c r="B204" s="20" t="s">
        <v>224</v>
      </c>
      <c r="C204" s="19">
        <v>882</v>
      </c>
      <c r="D204" s="19">
        <v>878</v>
      </c>
      <c r="E204" s="19">
        <v>157.4</v>
      </c>
      <c r="F204" s="19">
        <v>4</v>
      </c>
      <c r="G204" s="19">
        <f>G205+G209+G210+G211+G212+G213+G214+G215+G216</f>
        <v>980.4999999999999</v>
      </c>
      <c r="H204" s="19">
        <f>H205+H209+H210+H211+H212+H213+H214+H215+H216</f>
        <v>960.4999999999999</v>
      </c>
      <c r="I204" s="19">
        <f>I205+I209+I210+I211+I212+I213+I214+I215+I216</f>
        <v>173.70000000000002</v>
      </c>
      <c r="J204" s="19">
        <v>20</v>
      </c>
      <c r="K204" s="19">
        <f>K205+K209+K210+K211+K212+K213+K214+K215+K216</f>
        <v>19.7</v>
      </c>
      <c r="L204" s="39">
        <f t="shared" si="6"/>
        <v>1000.1999999999999</v>
      </c>
      <c r="M204" s="39">
        <f t="shared" si="7"/>
        <v>98.49999999999989</v>
      </c>
      <c r="N204" s="111">
        <f t="shared" si="8"/>
        <v>11.167800453514726</v>
      </c>
    </row>
    <row r="205" spans="1:14" ht="11.25" customHeight="1">
      <c r="A205" s="16" t="s">
        <v>225</v>
      </c>
      <c r="B205" s="17" t="s">
        <v>483</v>
      </c>
      <c r="C205" s="16">
        <v>147.8</v>
      </c>
      <c r="D205" s="16">
        <v>147.8</v>
      </c>
      <c r="E205" s="16">
        <v>94.1</v>
      </c>
      <c r="F205" s="16"/>
      <c r="G205" s="16">
        <v>175.6</v>
      </c>
      <c r="H205" s="16">
        <v>170.6</v>
      </c>
      <c r="I205" s="16">
        <v>105.8</v>
      </c>
      <c r="J205" s="16">
        <v>5</v>
      </c>
      <c r="K205" s="16"/>
      <c r="L205" s="39">
        <f t="shared" si="6"/>
        <v>175.6</v>
      </c>
      <c r="M205" s="39">
        <f t="shared" si="7"/>
        <v>27.799999999999983</v>
      </c>
      <c r="N205" s="111">
        <f t="shared" si="8"/>
        <v>18.809201623815955</v>
      </c>
    </row>
    <row r="206" spans="1:14" s="96" customFormat="1" ht="12" customHeight="1">
      <c r="A206" s="94" t="s">
        <v>557</v>
      </c>
      <c r="B206" s="95" t="s">
        <v>463</v>
      </c>
      <c r="C206" s="94">
        <v>4.7</v>
      </c>
      <c r="D206" s="94">
        <v>4.7</v>
      </c>
      <c r="E206" s="94">
        <v>2.4</v>
      </c>
      <c r="F206" s="94"/>
      <c r="G206" s="94">
        <v>2.8</v>
      </c>
      <c r="H206" s="94">
        <v>2.8</v>
      </c>
      <c r="I206" s="94">
        <v>1.8</v>
      </c>
      <c r="J206" s="94"/>
      <c r="K206" s="94"/>
      <c r="L206" s="113">
        <f t="shared" si="6"/>
        <v>2.8</v>
      </c>
      <c r="M206" s="113">
        <f t="shared" si="7"/>
        <v>-1.9000000000000004</v>
      </c>
      <c r="N206" s="114">
        <f t="shared" si="8"/>
        <v>-40.425531914893625</v>
      </c>
    </row>
    <row r="207" spans="1:14" s="96" customFormat="1" ht="12.75">
      <c r="A207" s="94" t="s">
        <v>558</v>
      </c>
      <c r="B207" s="95" t="s">
        <v>469</v>
      </c>
      <c r="C207" s="94">
        <v>25.6</v>
      </c>
      <c r="D207" s="94">
        <v>25.6</v>
      </c>
      <c r="E207" s="94">
        <v>14.9</v>
      </c>
      <c r="F207" s="94"/>
      <c r="G207" s="94">
        <v>30.9</v>
      </c>
      <c r="H207" s="94">
        <v>30.9</v>
      </c>
      <c r="I207" s="94">
        <v>18.1</v>
      </c>
      <c r="J207" s="94"/>
      <c r="K207" s="94"/>
      <c r="L207" s="113">
        <f t="shared" si="6"/>
        <v>30.9</v>
      </c>
      <c r="M207" s="113">
        <f t="shared" si="7"/>
        <v>5.299999999999997</v>
      </c>
      <c r="N207" s="114">
        <f t="shared" si="8"/>
        <v>20.70312499999999</v>
      </c>
    </row>
    <row r="208" spans="1:14" s="96" customFormat="1" ht="12.75">
      <c r="A208" s="94" t="s">
        <v>559</v>
      </c>
      <c r="B208" s="95" t="s">
        <v>82</v>
      </c>
      <c r="C208" s="94">
        <v>3.6</v>
      </c>
      <c r="D208" s="94">
        <v>3.6</v>
      </c>
      <c r="E208" s="94">
        <v>2.7</v>
      </c>
      <c r="F208" s="94"/>
      <c r="G208" s="94">
        <v>19.9</v>
      </c>
      <c r="H208" s="94">
        <v>19.9</v>
      </c>
      <c r="I208" s="94">
        <v>15.2</v>
      </c>
      <c r="J208" s="94"/>
      <c r="K208" s="94"/>
      <c r="L208" s="113">
        <f aca="true" t="shared" si="9" ref="L208:L271">G208+K208</f>
        <v>19.9</v>
      </c>
      <c r="M208" s="113">
        <f aca="true" t="shared" si="10" ref="M208:M271">G208-C208</f>
        <v>16.299999999999997</v>
      </c>
      <c r="N208" s="114">
        <f t="shared" si="8"/>
        <v>452.77777777777766</v>
      </c>
    </row>
    <row r="209" spans="1:14" ht="12.75">
      <c r="A209" s="16" t="s">
        <v>226</v>
      </c>
      <c r="B209" s="17" t="s">
        <v>108</v>
      </c>
      <c r="C209" s="16">
        <v>2</v>
      </c>
      <c r="D209" s="16">
        <v>2</v>
      </c>
      <c r="E209" s="16"/>
      <c r="F209" s="16"/>
      <c r="G209" s="16">
        <v>2</v>
      </c>
      <c r="H209" s="16">
        <v>2</v>
      </c>
      <c r="I209" s="16"/>
      <c r="J209" s="16"/>
      <c r="K209" s="16"/>
      <c r="L209" s="39">
        <f t="shared" si="9"/>
        <v>2</v>
      </c>
      <c r="M209" s="39">
        <f t="shared" si="10"/>
        <v>0</v>
      </c>
      <c r="N209" s="39">
        <f aca="true" t="shared" si="11" ref="N209:N272">M209/C209*100</f>
        <v>0</v>
      </c>
    </row>
    <row r="210" spans="1:14" ht="12.75">
      <c r="A210" s="16" t="s">
        <v>227</v>
      </c>
      <c r="B210" s="17" t="s">
        <v>149</v>
      </c>
      <c r="C210" s="16">
        <v>1.5</v>
      </c>
      <c r="D210" s="16">
        <v>1.5</v>
      </c>
      <c r="E210" s="16"/>
      <c r="F210" s="16"/>
      <c r="G210" s="16">
        <v>1.5</v>
      </c>
      <c r="H210" s="16">
        <v>1.5</v>
      </c>
      <c r="I210" s="16"/>
      <c r="J210" s="16"/>
      <c r="K210" s="16"/>
      <c r="L210" s="39">
        <f t="shared" si="9"/>
        <v>1.5</v>
      </c>
      <c r="M210" s="39">
        <f t="shared" si="10"/>
        <v>0</v>
      </c>
      <c r="N210" s="39">
        <f t="shared" si="11"/>
        <v>0</v>
      </c>
    </row>
    <row r="211" spans="1:14" ht="12.75">
      <c r="A211" s="16" t="s">
        <v>228</v>
      </c>
      <c r="B211" s="17" t="s">
        <v>158</v>
      </c>
      <c r="C211" s="16">
        <v>110.9</v>
      </c>
      <c r="D211" s="16">
        <v>106.9</v>
      </c>
      <c r="E211" s="16">
        <v>45</v>
      </c>
      <c r="F211" s="16">
        <v>4</v>
      </c>
      <c r="G211" s="16">
        <v>146.8</v>
      </c>
      <c r="H211" s="16">
        <v>131.8</v>
      </c>
      <c r="I211" s="16">
        <v>53.1</v>
      </c>
      <c r="J211" s="16">
        <v>15</v>
      </c>
      <c r="K211" s="16">
        <v>19.7</v>
      </c>
      <c r="L211" s="39">
        <f t="shared" si="9"/>
        <v>166.5</v>
      </c>
      <c r="M211" s="39">
        <f t="shared" si="10"/>
        <v>35.900000000000006</v>
      </c>
      <c r="N211" s="111">
        <f t="shared" si="11"/>
        <v>32.371505861136164</v>
      </c>
    </row>
    <row r="212" spans="1:14" ht="12.75">
      <c r="A212" s="16" t="s">
        <v>229</v>
      </c>
      <c r="B212" s="17" t="s">
        <v>486</v>
      </c>
      <c r="C212" s="16">
        <v>58.4</v>
      </c>
      <c r="D212" s="16">
        <v>58.4</v>
      </c>
      <c r="E212" s="44" t="s">
        <v>236</v>
      </c>
      <c r="F212" s="16"/>
      <c r="G212" s="16">
        <v>45.2</v>
      </c>
      <c r="H212" s="16">
        <v>45.2</v>
      </c>
      <c r="I212" s="16">
        <v>14.8</v>
      </c>
      <c r="J212" s="16"/>
      <c r="K212" s="16"/>
      <c r="L212" s="39">
        <f t="shared" si="9"/>
        <v>45.2</v>
      </c>
      <c r="M212" s="39">
        <f t="shared" si="10"/>
        <v>-13.199999999999996</v>
      </c>
      <c r="N212" s="111">
        <f t="shared" si="11"/>
        <v>-22.60273972602739</v>
      </c>
    </row>
    <row r="213" spans="1:14" ht="12.75">
      <c r="A213" s="16" t="s">
        <v>230</v>
      </c>
      <c r="B213" s="17" t="s">
        <v>485</v>
      </c>
      <c r="C213" s="16">
        <v>3</v>
      </c>
      <c r="D213" s="16">
        <v>3</v>
      </c>
      <c r="E213" s="16"/>
      <c r="F213" s="16"/>
      <c r="G213" s="16">
        <v>4</v>
      </c>
      <c r="H213" s="16">
        <v>4</v>
      </c>
      <c r="I213" s="16"/>
      <c r="J213" s="16"/>
      <c r="K213" s="16"/>
      <c r="L213" s="39">
        <f t="shared" si="9"/>
        <v>4</v>
      </c>
      <c r="M213" s="39">
        <f t="shared" si="10"/>
        <v>1</v>
      </c>
      <c r="N213" s="111">
        <f t="shared" si="11"/>
        <v>33.33333333333333</v>
      </c>
    </row>
    <row r="214" spans="1:14" ht="12.75">
      <c r="A214" s="16" t="s">
        <v>560</v>
      </c>
      <c r="B214" s="17" t="s">
        <v>341</v>
      </c>
      <c r="C214" s="16">
        <v>15.1</v>
      </c>
      <c r="D214" s="16">
        <v>15.1</v>
      </c>
      <c r="E214" s="16">
        <v>5.3</v>
      </c>
      <c r="F214" s="16"/>
      <c r="G214" s="16"/>
      <c r="H214" s="16"/>
      <c r="I214" s="16"/>
      <c r="J214" s="16"/>
      <c r="K214" s="16"/>
      <c r="L214" s="39">
        <f t="shared" si="9"/>
        <v>0</v>
      </c>
      <c r="M214" s="39">
        <f t="shared" si="10"/>
        <v>-15.1</v>
      </c>
      <c r="N214" s="39">
        <f t="shared" si="11"/>
        <v>-100</v>
      </c>
    </row>
    <row r="215" spans="1:14" ht="12.75">
      <c r="A215" s="16" t="s">
        <v>231</v>
      </c>
      <c r="B215" s="17" t="s">
        <v>119</v>
      </c>
      <c r="C215" s="16">
        <v>511.3</v>
      </c>
      <c r="D215" s="16">
        <v>511.3</v>
      </c>
      <c r="E215" s="16"/>
      <c r="F215" s="16"/>
      <c r="G215" s="16">
        <v>567</v>
      </c>
      <c r="H215" s="16">
        <v>567</v>
      </c>
      <c r="I215" s="16"/>
      <c r="J215" s="16"/>
      <c r="K215" s="16"/>
      <c r="L215" s="39">
        <f t="shared" si="9"/>
        <v>567</v>
      </c>
      <c r="M215" s="39">
        <f t="shared" si="10"/>
        <v>55.69999999999999</v>
      </c>
      <c r="N215" s="111">
        <f t="shared" si="11"/>
        <v>10.893800117347935</v>
      </c>
    </row>
    <row r="216" spans="1:14" ht="13.5" thickBot="1">
      <c r="A216" s="45" t="s">
        <v>232</v>
      </c>
      <c r="B216" s="46" t="s">
        <v>492</v>
      </c>
      <c r="C216" s="45">
        <v>32</v>
      </c>
      <c r="D216" s="45">
        <v>32</v>
      </c>
      <c r="E216" s="45"/>
      <c r="F216" s="45"/>
      <c r="G216" s="45">
        <v>38.4</v>
      </c>
      <c r="H216" s="45">
        <v>38.4</v>
      </c>
      <c r="I216" s="45"/>
      <c r="J216" s="45"/>
      <c r="K216" s="45"/>
      <c r="L216" s="110">
        <f t="shared" si="9"/>
        <v>38.4</v>
      </c>
      <c r="M216" s="110">
        <f t="shared" si="10"/>
        <v>6.399999999999999</v>
      </c>
      <c r="N216" s="110">
        <f t="shared" si="11"/>
        <v>19.999999999999996</v>
      </c>
    </row>
    <row r="217" spans="1:14" ht="12.75">
      <c r="A217" s="10" t="s">
        <v>234</v>
      </c>
      <c r="B217" s="12" t="s">
        <v>235</v>
      </c>
      <c r="C217" s="10">
        <v>712.7</v>
      </c>
      <c r="D217" s="10">
        <v>712.7</v>
      </c>
      <c r="E217" s="10">
        <v>430.2</v>
      </c>
      <c r="F217" s="10"/>
      <c r="G217" s="10">
        <v>795.3</v>
      </c>
      <c r="H217" s="10">
        <v>795.3</v>
      </c>
      <c r="I217" s="10">
        <v>484.7</v>
      </c>
      <c r="J217" s="10"/>
      <c r="K217" s="10">
        <v>173.1</v>
      </c>
      <c r="L217" s="39">
        <f t="shared" si="9"/>
        <v>968.4</v>
      </c>
      <c r="M217" s="39">
        <f t="shared" si="10"/>
        <v>82.59999999999991</v>
      </c>
      <c r="N217" s="111">
        <f t="shared" si="11"/>
        <v>11.58972919882137</v>
      </c>
    </row>
    <row r="218" spans="1:14" s="96" customFormat="1" ht="12.75">
      <c r="A218" s="94"/>
      <c r="B218" s="95" t="s">
        <v>233</v>
      </c>
      <c r="C218" s="94">
        <v>38.9</v>
      </c>
      <c r="D218" s="94">
        <v>38.9</v>
      </c>
      <c r="E218" s="94">
        <v>28.9</v>
      </c>
      <c r="F218" s="94"/>
      <c r="G218" s="94">
        <v>42.1</v>
      </c>
      <c r="H218" s="94">
        <v>42.1</v>
      </c>
      <c r="I218" s="94">
        <v>29.9</v>
      </c>
      <c r="J218" s="94"/>
      <c r="K218" s="94"/>
      <c r="L218" s="113">
        <f t="shared" si="9"/>
        <v>42.1</v>
      </c>
      <c r="M218" s="113">
        <f t="shared" si="10"/>
        <v>3.200000000000003</v>
      </c>
      <c r="N218" s="114">
        <f t="shared" si="11"/>
        <v>8.226221079691525</v>
      </c>
    </row>
    <row r="219" spans="1:14" ht="12.75">
      <c r="A219" s="16" t="s">
        <v>236</v>
      </c>
      <c r="B219" s="17" t="s">
        <v>385</v>
      </c>
      <c r="C219" s="16">
        <v>1110</v>
      </c>
      <c r="D219" s="16">
        <v>1110</v>
      </c>
      <c r="E219" s="16">
        <v>725.2</v>
      </c>
      <c r="F219" s="16"/>
      <c r="G219" s="16">
        <v>1273.5</v>
      </c>
      <c r="H219" s="16">
        <v>1273.5</v>
      </c>
      <c r="I219" s="16">
        <v>840.4</v>
      </c>
      <c r="J219" s="16"/>
      <c r="K219" s="16">
        <v>80</v>
      </c>
      <c r="L219" s="39">
        <f t="shared" si="9"/>
        <v>1353.5</v>
      </c>
      <c r="M219" s="39">
        <f t="shared" si="10"/>
        <v>163.5</v>
      </c>
      <c r="N219" s="111">
        <f t="shared" si="11"/>
        <v>14.72972972972973</v>
      </c>
    </row>
    <row r="220" spans="1:14" s="96" customFormat="1" ht="12.75">
      <c r="A220" s="94"/>
      <c r="B220" s="95" t="s">
        <v>233</v>
      </c>
      <c r="C220" s="94">
        <v>277</v>
      </c>
      <c r="D220" s="94">
        <v>277</v>
      </c>
      <c r="E220" s="94">
        <v>207.3</v>
      </c>
      <c r="F220" s="94"/>
      <c r="G220" s="94">
        <v>348.6</v>
      </c>
      <c r="H220" s="94">
        <v>348.6</v>
      </c>
      <c r="I220" s="94">
        <v>256.1</v>
      </c>
      <c r="J220" s="94"/>
      <c r="K220" s="94"/>
      <c r="L220" s="39">
        <f t="shared" si="9"/>
        <v>348.6</v>
      </c>
      <c r="M220" s="39">
        <f t="shared" si="10"/>
        <v>71.60000000000002</v>
      </c>
      <c r="N220" s="111">
        <f t="shared" si="11"/>
        <v>25.848375451263543</v>
      </c>
    </row>
    <row r="221" spans="1:14" ht="12.75">
      <c r="A221" s="16" t="s">
        <v>237</v>
      </c>
      <c r="B221" s="17" t="s">
        <v>238</v>
      </c>
      <c r="C221" s="16">
        <v>765.3</v>
      </c>
      <c r="D221" s="16">
        <v>765.3</v>
      </c>
      <c r="E221" s="16">
        <v>530.4</v>
      </c>
      <c r="F221" s="16"/>
      <c r="G221" s="16">
        <v>980.1</v>
      </c>
      <c r="H221" s="16">
        <v>980.1</v>
      </c>
      <c r="I221" s="16">
        <v>644</v>
      </c>
      <c r="J221" s="16"/>
      <c r="K221" s="16">
        <v>110.7</v>
      </c>
      <c r="L221" s="39">
        <f t="shared" si="9"/>
        <v>1090.8</v>
      </c>
      <c r="M221" s="39">
        <f t="shared" si="10"/>
        <v>214.80000000000007</v>
      </c>
      <c r="N221" s="111">
        <f t="shared" si="11"/>
        <v>28.067424539396324</v>
      </c>
    </row>
    <row r="222" spans="1:14" s="96" customFormat="1" ht="12.75">
      <c r="A222" s="94"/>
      <c r="B222" s="95" t="s">
        <v>233</v>
      </c>
      <c r="C222" s="94">
        <v>31.3</v>
      </c>
      <c r="D222" s="94">
        <v>31.3</v>
      </c>
      <c r="E222" s="94">
        <v>23.2</v>
      </c>
      <c r="F222" s="94"/>
      <c r="G222" s="94">
        <v>51.6</v>
      </c>
      <c r="H222" s="94">
        <v>51.6</v>
      </c>
      <c r="I222" s="94">
        <v>36.7</v>
      </c>
      <c r="J222" s="94"/>
      <c r="K222" s="94"/>
      <c r="L222" s="39">
        <f t="shared" si="9"/>
        <v>51.6</v>
      </c>
      <c r="M222" s="39">
        <f t="shared" si="10"/>
        <v>20.3</v>
      </c>
      <c r="N222" s="111">
        <f t="shared" si="11"/>
        <v>64.85623003194888</v>
      </c>
    </row>
    <row r="223" spans="1:14" ht="12.75">
      <c r="A223" s="16" t="s">
        <v>239</v>
      </c>
      <c r="B223" s="17" t="s">
        <v>240</v>
      </c>
      <c r="C223" s="16">
        <v>716</v>
      </c>
      <c r="D223" s="16">
        <v>716</v>
      </c>
      <c r="E223" s="16">
        <v>454.9</v>
      </c>
      <c r="F223" s="16"/>
      <c r="G223" s="16">
        <v>802.4</v>
      </c>
      <c r="H223" s="16">
        <v>802.4</v>
      </c>
      <c r="I223" s="16">
        <v>509.7</v>
      </c>
      <c r="J223" s="16"/>
      <c r="K223" s="16">
        <v>145</v>
      </c>
      <c r="L223" s="39">
        <f t="shared" si="9"/>
        <v>947.4</v>
      </c>
      <c r="M223" s="39">
        <f t="shared" si="10"/>
        <v>86.39999999999998</v>
      </c>
      <c r="N223" s="111">
        <f t="shared" si="11"/>
        <v>12.067039106145248</v>
      </c>
    </row>
    <row r="224" spans="1:14" s="96" customFormat="1" ht="12.75">
      <c r="A224" s="94"/>
      <c r="B224" s="95" t="s">
        <v>233</v>
      </c>
      <c r="C224" s="94">
        <v>24.9</v>
      </c>
      <c r="D224" s="94">
        <v>24.9</v>
      </c>
      <c r="E224" s="94">
        <v>18.5</v>
      </c>
      <c r="F224" s="94"/>
      <c r="G224" s="94">
        <v>42.1</v>
      </c>
      <c r="H224" s="94">
        <v>42.1</v>
      </c>
      <c r="I224" s="94">
        <v>29.9</v>
      </c>
      <c r="J224" s="94"/>
      <c r="K224" s="94"/>
      <c r="L224" s="39">
        <f t="shared" si="9"/>
        <v>42.1</v>
      </c>
      <c r="M224" s="39">
        <f t="shared" si="10"/>
        <v>17.200000000000003</v>
      </c>
      <c r="N224" s="111">
        <f t="shared" si="11"/>
        <v>69.07630522088355</v>
      </c>
    </row>
    <row r="225" spans="1:14" ht="12.75">
      <c r="A225" s="16" t="s">
        <v>241</v>
      </c>
      <c r="B225" s="17" t="s">
        <v>498</v>
      </c>
      <c r="C225" s="16">
        <v>630.5</v>
      </c>
      <c r="D225" s="16">
        <v>630.5</v>
      </c>
      <c r="E225" s="16">
        <v>408.6</v>
      </c>
      <c r="F225" s="16"/>
      <c r="G225" s="16">
        <v>691.4</v>
      </c>
      <c r="H225" s="16">
        <v>691.4</v>
      </c>
      <c r="I225" s="16">
        <v>445</v>
      </c>
      <c r="J225" s="16"/>
      <c r="K225" s="16">
        <v>156.3</v>
      </c>
      <c r="L225" s="39">
        <f t="shared" si="9"/>
        <v>847.7</v>
      </c>
      <c r="M225" s="39">
        <f t="shared" si="10"/>
        <v>60.89999999999998</v>
      </c>
      <c r="N225" s="111">
        <f t="shared" si="11"/>
        <v>9.659000793021407</v>
      </c>
    </row>
    <row r="226" spans="1:14" s="96" customFormat="1" ht="12.75">
      <c r="A226" s="94"/>
      <c r="B226" s="95" t="s">
        <v>233</v>
      </c>
      <c r="C226" s="94">
        <v>25.8</v>
      </c>
      <c r="D226" s="94">
        <v>25.8</v>
      </c>
      <c r="E226" s="94">
        <v>19.3</v>
      </c>
      <c r="F226" s="94"/>
      <c r="G226" s="94">
        <v>44.2</v>
      </c>
      <c r="H226" s="94">
        <v>44.2</v>
      </c>
      <c r="I226" s="94">
        <v>31.4</v>
      </c>
      <c r="J226" s="94"/>
      <c r="K226" s="94"/>
      <c r="L226" s="39">
        <f t="shared" si="9"/>
        <v>44.2</v>
      </c>
      <c r="M226" s="39">
        <f t="shared" si="10"/>
        <v>18.400000000000002</v>
      </c>
      <c r="N226" s="111">
        <f t="shared" si="11"/>
        <v>71.31782945736434</v>
      </c>
    </row>
    <row r="227" spans="1:14" ht="12.75">
      <c r="A227" s="16" t="s">
        <v>242</v>
      </c>
      <c r="B227" s="17" t="s">
        <v>243</v>
      </c>
      <c r="C227" s="16">
        <v>680.8</v>
      </c>
      <c r="D227" s="16">
        <v>680.8</v>
      </c>
      <c r="E227" s="16">
        <v>414.9</v>
      </c>
      <c r="F227" s="16"/>
      <c r="G227" s="16">
        <v>754.5</v>
      </c>
      <c r="H227" s="16">
        <v>754.5</v>
      </c>
      <c r="I227" s="16">
        <v>454.8</v>
      </c>
      <c r="J227" s="16"/>
      <c r="K227" s="16">
        <v>166.2</v>
      </c>
      <c r="L227" s="39">
        <f t="shared" si="9"/>
        <v>920.7</v>
      </c>
      <c r="M227" s="39">
        <f t="shared" si="10"/>
        <v>73.70000000000005</v>
      </c>
      <c r="N227" s="111">
        <f t="shared" si="11"/>
        <v>10.82549941245594</v>
      </c>
    </row>
    <row r="228" spans="1:14" s="96" customFormat="1" ht="12.75">
      <c r="A228" s="94"/>
      <c r="B228" s="95" t="s">
        <v>233</v>
      </c>
      <c r="C228" s="94">
        <v>40.2</v>
      </c>
      <c r="D228" s="94">
        <v>40.2</v>
      </c>
      <c r="E228" s="94">
        <v>29.9</v>
      </c>
      <c r="F228" s="94"/>
      <c r="G228" s="94">
        <v>61</v>
      </c>
      <c r="H228" s="94">
        <v>61</v>
      </c>
      <c r="I228" s="94">
        <v>43.4</v>
      </c>
      <c r="J228" s="94"/>
      <c r="K228" s="94"/>
      <c r="L228" s="39">
        <f t="shared" si="9"/>
        <v>61</v>
      </c>
      <c r="M228" s="39">
        <f t="shared" si="10"/>
        <v>20.799999999999997</v>
      </c>
      <c r="N228" s="111">
        <f t="shared" si="11"/>
        <v>51.7412935323383</v>
      </c>
    </row>
    <row r="229" spans="1:14" ht="12.75">
      <c r="A229" s="16" t="s">
        <v>244</v>
      </c>
      <c r="B229" s="17" t="s">
        <v>339</v>
      </c>
      <c r="C229" s="16">
        <v>88.3</v>
      </c>
      <c r="D229" s="16">
        <v>88.3</v>
      </c>
      <c r="E229" s="16">
        <v>45.6</v>
      </c>
      <c r="F229" s="16"/>
      <c r="G229" s="16">
        <v>110</v>
      </c>
      <c r="H229" s="16">
        <v>110</v>
      </c>
      <c r="I229" s="16">
        <v>52.4</v>
      </c>
      <c r="J229" s="16"/>
      <c r="K229" s="16">
        <v>6</v>
      </c>
      <c r="L229" s="39">
        <f t="shared" si="9"/>
        <v>116</v>
      </c>
      <c r="M229" s="39">
        <f t="shared" si="10"/>
        <v>21.700000000000003</v>
      </c>
      <c r="N229" s="111">
        <f t="shared" si="11"/>
        <v>24.5753114382786</v>
      </c>
    </row>
    <row r="230" spans="1:14" ht="12.75">
      <c r="A230" s="16" t="s">
        <v>245</v>
      </c>
      <c r="B230" s="17" t="s">
        <v>246</v>
      </c>
      <c r="C230" s="16">
        <v>138.8</v>
      </c>
      <c r="D230" s="16">
        <v>138.8</v>
      </c>
      <c r="E230" s="16">
        <v>78.8</v>
      </c>
      <c r="F230" s="16"/>
      <c r="G230" s="16">
        <v>153.9</v>
      </c>
      <c r="H230" s="16">
        <v>153.9</v>
      </c>
      <c r="I230" s="16">
        <v>85.5</v>
      </c>
      <c r="J230" s="16"/>
      <c r="K230" s="16">
        <v>25.5</v>
      </c>
      <c r="L230" s="39">
        <f t="shared" si="9"/>
        <v>179.4</v>
      </c>
      <c r="M230" s="39">
        <f t="shared" si="10"/>
        <v>15.099999999999994</v>
      </c>
      <c r="N230" s="111">
        <f t="shared" si="11"/>
        <v>10.87896253602305</v>
      </c>
    </row>
    <row r="231" spans="1:14" s="96" customFormat="1" ht="12.75">
      <c r="A231" s="94"/>
      <c r="B231" s="95" t="s">
        <v>233</v>
      </c>
      <c r="C231" s="94">
        <v>15.2</v>
      </c>
      <c r="D231" s="94">
        <v>15.2</v>
      </c>
      <c r="E231" s="94">
        <v>11.4</v>
      </c>
      <c r="F231" s="94"/>
      <c r="G231" s="94">
        <v>19.5</v>
      </c>
      <c r="H231" s="94">
        <v>19.5</v>
      </c>
      <c r="I231" s="94">
        <v>14.1</v>
      </c>
      <c r="J231" s="94"/>
      <c r="K231" s="94"/>
      <c r="L231" s="39">
        <f t="shared" si="9"/>
        <v>19.5</v>
      </c>
      <c r="M231" s="39">
        <f t="shared" si="10"/>
        <v>4.300000000000001</v>
      </c>
      <c r="N231" s="111">
        <f t="shared" si="11"/>
        <v>28.28947368421053</v>
      </c>
    </row>
    <row r="232" spans="1:14" ht="12.75">
      <c r="A232" s="16" t="s">
        <v>247</v>
      </c>
      <c r="B232" s="17" t="s">
        <v>248</v>
      </c>
      <c r="C232" s="16">
        <v>83.3</v>
      </c>
      <c r="D232" s="16">
        <v>83.3</v>
      </c>
      <c r="E232" s="16">
        <v>39.5</v>
      </c>
      <c r="F232" s="16"/>
      <c r="G232" s="16">
        <v>95.9</v>
      </c>
      <c r="H232" s="16">
        <v>95.9</v>
      </c>
      <c r="I232" s="16">
        <v>55.4</v>
      </c>
      <c r="J232" s="16"/>
      <c r="K232" s="16">
        <v>10</v>
      </c>
      <c r="L232" s="39">
        <f t="shared" si="9"/>
        <v>105.9</v>
      </c>
      <c r="M232" s="39">
        <f t="shared" si="10"/>
        <v>12.600000000000009</v>
      </c>
      <c r="N232" s="111">
        <f t="shared" si="11"/>
        <v>15.126050420168077</v>
      </c>
    </row>
    <row r="233" spans="1:14" s="96" customFormat="1" ht="12.75">
      <c r="A233" s="94"/>
      <c r="B233" s="95" t="s">
        <v>233</v>
      </c>
      <c r="C233" s="94">
        <v>4.2</v>
      </c>
      <c r="D233" s="94">
        <v>4.2</v>
      </c>
      <c r="E233" s="94">
        <v>3.1</v>
      </c>
      <c r="F233" s="94"/>
      <c r="G233" s="94">
        <v>5.6</v>
      </c>
      <c r="H233" s="94">
        <v>5.6</v>
      </c>
      <c r="I233" s="94">
        <v>4</v>
      </c>
      <c r="J233" s="94"/>
      <c r="K233" s="94"/>
      <c r="L233" s="39">
        <f t="shared" si="9"/>
        <v>5.6</v>
      </c>
      <c r="M233" s="39">
        <f t="shared" si="10"/>
        <v>1.3999999999999995</v>
      </c>
      <c r="N233" s="111">
        <f t="shared" si="11"/>
        <v>33.33333333333332</v>
      </c>
    </row>
    <row r="234" spans="1:14" ht="12.75">
      <c r="A234" s="16" t="s">
        <v>249</v>
      </c>
      <c r="B234" s="17" t="s">
        <v>250</v>
      </c>
      <c r="C234" s="16">
        <v>76.1</v>
      </c>
      <c r="D234" s="16">
        <v>76.1</v>
      </c>
      <c r="E234" s="16">
        <v>47.2</v>
      </c>
      <c r="F234" s="16"/>
      <c r="G234" s="16">
        <v>99.8</v>
      </c>
      <c r="H234" s="16">
        <v>99.8</v>
      </c>
      <c r="I234" s="16">
        <v>56.2</v>
      </c>
      <c r="J234" s="16"/>
      <c r="K234" s="16">
        <v>8.8</v>
      </c>
      <c r="L234" s="39">
        <f t="shared" si="9"/>
        <v>108.6</v>
      </c>
      <c r="M234" s="39">
        <f t="shared" si="10"/>
        <v>23.700000000000003</v>
      </c>
      <c r="N234" s="111">
        <f t="shared" si="11"/>
        <v>31.14323258869909</v>
      </c>
    </row>
    <row r="235" spans="1:14" s="96" customFormat="1" ht="12.75">
      <c r="A235" s="94"/>
      <c r="B235" s="95" t="s">
        <v>233</v>
      </c>
      <c r="C235" s="94">
        <v>3.2</v>
      </c>
      <c r="D235" s="94">
        <v>3.2</v>
      </c>
      <c r="E235" s="94">
        <v>2.4</v>
      </c>
      <c r="F235" s="94"/>
      <c r="G235" s="94">
        <v>4.2</v>
      </c>
      <c r="H235" s="94">
        <v>4.2</v>
      </c>
      <c r="I235" s="94">
        <v>3</v>
      </c>
      <c r="J235" s="94"/>
      <c r="K235" s="94"/>
      <c r="L235" s="39">
        <f t="shared" si="9"/>
        <v>4.2</v>
      </c>
      <c r="M235" s="39">
        <f t="shared" si="10"/>
        <v>1</v>
      </c>
      <c r="N235" s="111">
        <f t="shared" si="11"/>
        <v>31.25</v>
      </c>
    </row>
    <row r="236" spans="1:14" ht="12.75">
      <c r="A236" s="16" t="s">
        <v>251</v>
      </c>
      <c r="B236" s="17" t="s">
        <v>252</v>
      </c>
      <c r="C236" s="16">
        <v>433.5</v>
      </c>
      <c r="D236" s="16">
        <v>433.5</v>
      </c>
      <c r="E236" s="16">
        <v>238.9</v>
      </c>
      <c r="F236" s="16"/>
      <c r="G236" s="16">
        <v>480.3</v>
      </c>
      <c r="H236" s="16">
        <v>480.3</v>
      </c>
      <c r="I236" s="16">
        <v>268.4</v>
      </c>
      <c r="J236" s="16"/>
      <c r="K236" s="16">
        <v>88.7</v>
      </c>
      <c r="L236" s="39">
        <f t="shared" si="9"/>
        <v>569</v>
      </c>
      <c r="M236" s="39">
        <f t="shared" si="10"/>
        <v>46.80000000000001</v>
      </c>
      <c r="N236" s="111">
        <f t="shared" si="11"/>
        <v>10.795847750865056</v>
      </c>
    </row>
    <row r="237" spans="1:14" s="96" customFormat="1" ht="12.75">
      <c r="A237" s="94"/>
      <c r="B237" s="95" t="s">
        <v>233</v>
      </c>
      <c r="C237" s="94">
        <v>41.2</v>
      </c>
      <c r="D237" s="94">
        <v>41.2</v>
      </c>
      <c r="E237" s="94">
        <v>30.9</v>
      </c>
      <c r="F237" s="94"/>
      <c r="G237" s="94">
        <v>48.8</v>
      </c>
      <c r="H237" s="94">
        <v>48.8</v>
      </c>
      <c r="I237" s="94">
        <v>35.2</v>
      </c>
      <c r="J237" s="94"/>
      <c r="K237" s="94"/>
      <c r="L237" s="39">
        <f t="shared" si="9"/>
        <v>48.8</v>
      </c>
      <c r="M237" s="39">
        <f t="shared" si="10"/>
        <v>7.599999999999994</v>
      </c>
      <c r="N237" s="111">
        <f t="shared" si="11"/>
        <v>18.44660194174756</v>
      </c>
    </row>
    <row r="238" spans="1:14" ht="12.75">
      <c r="A238" s="16" t="s">
        <v>253</v>
      </c>
      <c r="B238" s="17" t="s">
        <v>471</v>
      </c>
      <c r="C238" s="16">
        <v>151.6</v>
      </c>
      <c r="D238" s="16">
        <v>151.6</v>
      </c>
      <c r="E238" s="16">
        <v>90.6</v>
      </c>
      <c r="F238" s="16"/>
      <c r="G238" s="16">
        <v>165.5</v>
      </c>
      <c r="H238" s="16">
        <v>165.5</v>
      </c>
      <c r="I238" s="16">
        <v>103.9</v>
      </c>
      <c r="J238" s="16"/>
      <c r="K238" s="16">
        <v>9</v>
      </c>
      <c r="L238" s="39">
        <f t="shared" si="9"/>
        <v>174.5</v>
      </c>
      <c r="M238" s="39">
        <f t="shared" si="10"/>
        <v>13.900000000000006</v>
      </c>
      <c r="N238" s="111">
        <f t="shared" si="11"/>
        <v>9.168865435356205</v>
      </c>
    </row>
    <row r="239" spans="1:14" s="96" customFormat="1" ht="12.75">
      <c r="A239" s="94"/>
      <c r="B239" s="95" t="s">
        <v>233</v>
      </c>
      <c r="C239" s="94">
        <v>55.7</v>
      </c>
      <c r="D239" s="94">
        <v>55.7</v>
      </c>
      <c r="E239" s="94">
        <v>41.6</v>
      </c>
      <c r="F239" s="94"/>
      <c r="G239" s="94">
        <v>67.1</v>
      </c>
      <c r="H239" s="94">
        <v>67.1</v>
      </c>
      <c r="I239" s="94">
        <v>49.4</v>
      </c>
      <c r="J239" s="94"/>
      <c r="K239" s="94"/>
      <c r="L239" s="39">
        <f t="shared" si="9"/>
        <v>67.1</v>
      </c>
      <c r="M239" s="39">
        <f t="shared" si="10"/>
        <v>11.399999999999991</v>
      </c>
      <c r="N239" s="111">
        <f t="shared" si="11"/>
        <v>20.466786355475747</v>
      </c>
    </row>
    <row r="240" spans="1:14" ht="12.75">
      <c r="A240" s="16" t="s">
        <v>254</v>
      </c>
      <c r="B240" s="17" t="s">
        <v>255</v>
      </c>
      <c r="C240" s="16">
        <v>85.1</v>
      </c>
      <c r="D240" s="16">
        <v>85.1</v>
      </c>
      <c r="E240" s="16">
        <v>43.1</v>
      </c>
      <c r="F240" s="16"/>
      <c r="G240" s="16">
        <v>98.1</v>
      </c>
      <c r="H240" s="16">
        <v>98.1</v>
      </c>
      <c r="I240" s="16">
        <v>49.6</v>
      </c>
      <c r="J240" s="16"/>
      <c r="K240" s="16">
        <v>5</v>
      </c>
      <c r="L240" s="39">
        <f t="shared" si="9"/>
        <v>103.1</v>
      </c>
      <c r="M240" s="39">
        <f t="shared" si="10"/>
        <v>13</v>
      </c>
      <c r="N240" s="111">
        <f t="shared" si="11"/>
        <v>15.27614571092832</v>
      </c>
    </row>
    <row r="241" spans="1:14" ht="12.75">
      <c r="A241" s="16" t="s">
        <v>256</v>
      </c>
      <c r="B241" s="17" t="s">
        <v>257</v>
      </c>
      <c r="C241" s="16">
        <v>80.6</v>
      </c>
      <c r="D241" s="16">
        <v>80.6</v>
      </c>
      <c r="E241" s="16">
        <v>42</v>
      </c>
      <c r="F241" s="16"/>
      <c r="G241" s="16">
        <v>85.5</v>
      </c>
      <c r="H241" s="16">
        <v>85.5</v>
      </c>
      <c r="I241" s="16">
        <v>48.3</v>
      </c>
      <c r="J241" s="16"/>
      <c r="K241" s="16">
        <v>3.4</v>
      </c>
      <c r="L241" s="39">
        <f t="shared" si="9"/>
        <v>88.9</v>
      </c>
      <c r="M241" s="39">
        <f t="shared" si="10"/>
        <v>4.900000000000006</v>
      </c>
      <c r="N241" s="111">
        <f t="shared" si="11"/>
        <v>6.0794044665012485</v>
      </c>
    </row>
    <row r="242" spans="1:14" s="96" customFormat="1" ht="12.75">
      <c r="A242" s="94"/>
      <c r="B242" s="95" t="s">
        <v>233</v>
      </c>
      <c r="C242" s="94">
        <v>7.5</v>
      </c>
      <c r="D242" s="94">
        <v>7.5</v>
      </c>
      <c r="E242" s="94">
        <v>5.7</v>
      </c>
      <c r="F242" s="94"/>
      <c r="G242" s="94">
        <v>2.8</v>
      </c>
      <c r="H242" s="94">
        <v>2.8</v>
      </c>
      <c r="I242" s="94">
        <v>2</v>
      </c>
      <c r="J242" s="94"/>
      <c r="K242" s="94"/>
      <c r="L242" s="39">
        <f t="shared" si="9"/>
        <v>2.8</v>
      </c>
      <c r="M242" s="39">
        <f t="shared" si="10"/>
        <v>-4.7</v>
      </c>
      <c r="N242" s="111">
        <f t="shared" si="11"/>
        <v>-62.66666666666667</v>
      </c>
    </row>
    <row r="243" spans="1:14" ht="12.75">
      <c r="A243" s="16" t="s">
        <v>258</v>
      </c>
      <c r="B243" s="17" t="s">
        <v>259</v>
      </c>
      <c r="C243" s="16">
        <v>2994.7</v>
      </c>
      <c r="D243" s="16">
        <v>2951</v>
      </c>
      <c r="E243" s="16">
        <v>1933.6</v>
      </c>
      <c r="F243" s="16">
        <v>43.7</v>
      </c>
      <c r="G243" s="16">
        <v>3341.6</v>
      </c>
      <c r="H243" s="16">
        <v>3341.6</v>
      </c>
      <c r="I243" s="16">
        <v>2315.7</v>
      </c>
      <c r="J243" s="16"/>
      <c r="K243" s="16">
        <v>8.6</v>
      </c>
      <c r="L243" s="39">
        <f t="shared" si="9"/>
        <v>3350.2</v>
      </c>
      <c r="M243" s="39">
        <f t="shared" si="10"/>
        <v>346.9000000000001</v>
      </c>
      <c r="N243" s="111">
        <f t="shared" si="11"/>
        <v>11.583798043209674</v>
      </c>
    </row>
    <row r="244" spans="1:14" s="96" customFormat="1" ht="12.75">
      <c r="A244" s="94"/>
      <c r="B244" s="95" t="s">
        <v>233</v>
      </c>
      <c r="C244" s="94">
        <v>2338.6</v>
      </c>
      <c r="D244" s="94">
        <v>2338.6</v>
      </c>
      <c r="E244" s="94">
        <v>1718.7</v>
      </c>
      <c r="F244" s="94"/>
      <c r="G244" s="94">
        <v>2837</v>
      </c>
      <c r="H244" s="94">
        <v>2837</v>
      </c>
      <c r="I244" s="94">
        <v>2075.9</v>
      </c>
      <c r="J244" s="94"/>
      <c r="K244" s="94"/>
      <c r="L244" s="39">
        <f t="shared" si="9"/>
        <v>2837</v>
      </c>
      <c r="M244" s="39">
        <f t="shared" si="10"/>
        <v>498.4000000000001</v>
      </c>
      <c r="N244" s="111">
        <f t="shared" si="11"/>
        <v>21.311896006157536</v>
      </c>
    </row>
    <row r="245" spans="1:14" ht="12.75">
      <c r="A245" s="16" t="s">
        <v>260</v>
      </c>
      <c r="B245" s="17" t="s">
        <v>342</v>
      </c>
      <c r="C245" s="16">
        <v>893.1</v>
      </c>
      <c r="D245" s="16">
        <v>893.1</v>
      </c>
      <c r="E245" s="16">
        <v>509.4</v>
      </c>
      <c r="F245" s="16"/>
      <c r="G245" s="16">
        <v>870.2</v>
      </c>
      <c r="H245" s="16">
        <v>870.2</v>
      </c>
      <c r="I245" s="16">
        <v>487.3</v>
      </c>
      <c r="J245" s="16"/>
      <c r="K245" s="16"/>
      <c r="L245" s="39">
        <f t="shared" si="9"/>
        <v>870.2</v>
      </c>
      <c r="M245" s="39">
        <f t="shared" si="10"/>
        <v>-22.899999999999977</v>
      </c>
      <c r="N245" s="111">
        <f t="shared" si="11"/>
        <v>-2.5641025641025617</v>
      </c>
    </row>
    <row r="246" spans="1:14" s="96" customFormat="1" ht="12.75">
      <c r="A246" s="94"/>
      <c r="B246" s="95" t="s">
        <v>233</v>
      </c>
      <c r="C246" s="94">
        <v>494.1</v>
      </c>
      <c r="D246" s="94">
        <v>494.1</v>
      </c>
      <c r="E246" s="94">
        <v>363.6</v>
      </c>
      <c r="F246" s="94"/>
      <c r="G246" s="94">
        <v>402.1</v>
      </c>
      <c r="H246" s="94">
        <v>402.1</v>
      </c>
      <c r="I246" s="94">
        <v>296.5</v>
      </c>
      <c r="J246" s="94"/>
      <c r="K246" s="94"/>
      <c r="L246" s="39">
        <f t="shared" si="9"/>
        <v>402.1</v>
      </c>
      <c r="M246" s="39">
        <f t="shared" si="10"/>
        <v>-92</v>
      </c>
      <c r="N246" s="111">
        <f t="shared" si="11"/>
        <v>-18.619712608783644</v>
      </c>
    </row>
    <row r="247" spans="1:14" ht="12.75">
      <c r="A247" s="16" t="s">
        <v>261</v>
      </c>
      <c r="B247" s="17" t="s">
        <v>262</v>
      </c>
      <c r="C247" s="16">
        <v>2315.1</v>
      </c>
      <c r="D247" s="16">
        <v>2267.7</v>
      </c>
      <c r="E247" s="16">
        <v>1491.3</v>
      </c>
      <c r="F247" s="16">
        <v>47.4</v>
      </c>
      <c r="G247" s="16">
        <v>2526.6</v>
      </c>
      <c r="H247" s="16">
        <v>2526.6</v>
      </c>
      <c r="I247" s="16">
        <v>1752.9</v>
      </c>
      <c r="J247" s="16"/>
      <c r="K247" s="16"/>
      <c r="L247" s="39">
        <f t="shared" si="9"/>
        <v>2526.6</v>
      </c>
      <c r="M247" s="39">
        <f t="shared" si="10"/>
        <v>211.5</v>
      </c>
      <c r="N247" s="111">
        <f t="shared" si="11"/>
        <v>9.13567448490346</v>
      </c>
    </row>
    <row r="248" spans="1:14" s="96" customFormat="1" ht="12.75">
      <c r="A248" s="94"/>
      <c r="B248" s="95" t="s">
        <v>233</v>
      </c>
      <c r="C248" s="94">
        <v>1743.9</v>
      </c>
      <c r="D248" s="94">
        <v>1743.9</v>
      </c>
      <c r="E248" s="94">
        <v>1283.5</v>
      </c>
      <c r="F248" s="94"/>
      <c r="G248" s="94">
        <v>2121.6</v>
      </c>
      <c r="H248" s="94">
        <v>2121.6</v>
      </c>
      <c r="I248" s="94">
        <v>1560</v>
      </c>
      <c r="J248" s="94"/>
      <c r="K248" s="94"/>
      <c r="L248" s="39">
        <f t="shared" si="9"/>
        <v>2121.6</v>
      </c>
      <c r="M248" s="39">
        <f t="shared" si="10"/>
        <v>377.6999999999998</v>
      </c>
      <c r="N248" s="111">
        <f t="shared" si="11"/>
        <v>21.65835196972302</v>
      </c>
    </row>
    <row r="249" spans="1:14" ht="12.75">
      <c r="A249" s="16" t="s">
        <v>263</v>
      </c>
      <c r="B249" s="17" t="s">
        <v>264</v>
      </c>
      <c r="C249" s="16">
        <v>989.4</v>
      </c>
      <c r="D249" s="16">
        <v>983.9</v>
      </c>
      <c r="E249" s="16">
        <v>604.5</v>
      </c>
      <c r="F249" s="16">
        <v>5.5</v>
      </c>
      <c r="G249" s="16">
        <v>1149.4</v>
      </c>
      <c r="H249" s="16">
        <v>1149.4</v>
      </c>
      <c r="I249" s="16">
        <v>660.9</v>
      </c>
      <c r="J249" s="16"/>
      <c r="K249" s="16"/>
      <c r="L249" s="39">
        <f t="shared" si="9"/>
        <v>1149.4</v>
      </c>
      <c r="M249" s="39">
        <f t="shared" si="10"/>
        <v>160.0000000000001</v>
      </c>
      <c r="N249" s="111">
        <f t="shared" si="11"/>
        <v>16.171417020416428</v>
      </c>
    </row>
    <row r="250" spans="1:14" s="96" customFormat="1" ht="12.75">
      <c r="A250" s="94"/>
      <c r="B250" s="95" t="s">
        <v>233</v>
      </c>
      <c r="C250" s="94">
        <v>645</v>
      </c>
      <c r="D250" s="94">
        <v>645</v>
      </c>
      <c r="E250" s="94">
        <v>477.7</v>
      </c>
      <c r="F250" s="94"/>
      <c r="G250" s="94">
        <v>683.5</v>
      </c>
      <c r="H250" s="94">
        <v>683.5</v>
      </c>
      <c r="I250" s="94">
        <v>503.7</v>
      </c>
      <c r="J250" s="94"/>
      <c r="K250" s="94"/>
      <c r="L250" s="39">
        <f t="shared" si="9"/>
        <v>683.5</v>
      </c>
      <c r="M250" s="39">
        <f t="shared" si="10"/>
        <v>38.5</v>
      </c>
      <c r="N250" s="111">
        <f t="shared" si="11"/>
        <v>5.9689922480620154</v>
      </c>
    </row>
    <row r="251" spans="1:14" s="96" customFormat="1" ht="12.75">
      <c r="A251" s="94"/>
      <c r="B251" s="95" t="s">
        <v>504</v>
      </c>
      <c r="C251" s="94"/>
      <c r="D251" s="94"/>
      <c r="E251" s="94"/>
      <c r="F251" s="94"/>
      <c r="G251" s="94">
        <v>1.2</v>
      </c>
      <c r="H251" s="94">
        <v>1.2</v>
      </c>
      <c r="I251" s="94"/>
      <c r="J251" s="94"/>
      <c r="K251" s="94"/>
      <c r="L251" s="39">
        <f t="shared" si="9"/>
        <v>1.2</v>
      </c>
      <c r="M251" s="39">
        <f t="shared" si="10"/>
        <v>1.2</v>
      </c>
      <c r="N251" s="111"/>
    </row>
    <row r="252" spans="1:14" ht="12.75">
      <c r="A252" s="16" t="s">
        <v>265</v>
      </c>
      <c r="B252" s="17" t="s">
        <v>344</v>
      </c>
      <c r="C252" s="16">
        <v>1336.5</v>
      </c>
      <c r="D252" s="16">
        <v>1336.5</v>
      </c>
      <c r="E252" s="16">
        <v>859.3</v>
      </c>
      <c r="F252" s="16"/>
      <c r="G252" s="16">
        <v>1484.6</v>
      </c>
      <c r="H252" s="16">
        <v>1484.6</v>
      </c>
      <c r="I252" s="16">
        <v>976</v>
      </c>
      <c r="J252" s="16"/>
      <c r="K252" s="16"/>
      <c r="L252" s="39">
        <f t="shared" si="9"/>
        <v>1484.6</v>
      </c>
      <c r="M252" s="39">
        <f t="shared" si="10"/>
        <v>148.0999999999999</v>
      </c>
      <c r="N252" s="111">
        <f t="shared" si="11"/>
        <v>11.081182192293298</v>
      </c>
    </row>
    <row r="253" spans="1:14" s="96" customFormat="1" ht="12.75">
      <c r="A253" s="94"/>
      <c r="B253" s="95" t="s">
        <v>233</v>
      </c>
      <c r="C253" s="94">
        <v>941.4</v>
      </c>
      <c r="D253" s="94">
        <v>941.4</v>
      </c>
      <c r="E253" s="94">
        <v>696.7</v>
      </c>
      <c r="F253" s="94"/>
      <c r="G253" s="94">
        <v>1091.8</v>
      </c>
      <c r="H253" s="94">
        <v>1091.8</v>
      </c>
      <c r="I253" s="94">
        <v>803.4</v>
      </c>
      <c r="J253" s="94"/>
      <c r="K253" s="94"/>
      <c r="L253" s="39">
        <f t="shared" si="9"/>
        <v>1091.8</v>
      </c>
      <c r="M253" s="39">
        <f t="shared" si="10"/>
        <v>150.39999999999998</v>
      </c>
      <c r="N253" s="111">
        <f t="shared" si="11"/>
        <v>15.976205651157848</v>
      </c>
    </row>
    <row r="254" spans="1:14" ht="12.75">
      <c r="A254" s="16" t="s">
        <v>266</v>
      </c>
      <c r="B254" s="17" t="s">
        <v>343</v>
      </c>
      <c r="C254" s="16">
        <v>1208.8</v>
      </c>
      <c r="D254" s="16">
        <v>1201.8</v>
      </c>
      <c r="E254" s="16">
        <v>801.7</v>
      </c>
      <c r="F254" s="16">
        <v>7</v>
      </c>
      <c r="G254" s="16">
        <v>1266.5</v>
      </c>
      <c r="H254" s="16">
        <v>1266.5</v>
      </c>
      <c r="I254" s="16">
        <v>842</v>
      </c>
      <c r="J254" s="16"/>
      <c r="K254" s="16"/>
      <c r="L254" s="39">
        <f t="shared" si="9"/>
        <v>1266.5</v>
      </c>
      <c r="M254" s="39">
        <f t="shared" si="10"/>
        <v>57.700000000000045</v>
      </c>
      <c r="N254" s="111">
        <f t="shared" si="11"/>
        <v>4.773328921244213</v>
      </c>
    </row>
    <row r="255" spans="1:14" s="96" customFormat="1" ht="12.75">
      <c r="A255" s="94"/>
      <c r="B255" s="95" t="s">
        <v>233</v>
      </c>
      <c r="C255" s="94">
        <v>877</v>
      </c>
      <c r="D255" s="94">
        <v>877</v>
      </c>
      <c r="E255" s="94">
        <v>648.7</v>
      </c>
      <c r="F255" s="94"/>
      <c r="G255" s="94">
        <v>927.3</v>
      </c>
      <c r="H255" s="94">
        <v>927.3</v>
      </c>
      <c r="I255" s="94">
        <v>677.3</v>
      </c>
      <c r="J255" s="94"/>
      <c r="K255" s="94"/>
      <c r="L255" s="39">
        <f t="shared" si="9"/>
        <v>927.3</v>
      </c>
      <c r="M255" s="39">
        <f t="shared" si="10"/>
        <v>50.299999999999955</v>
      </c>
      <c r="N255" s="111">
        <f t="shared" si="11"/>
        <v>5.7354618015963466</v>
      </c>
    </row>
    <row r="256" spans="1:14" ht="12.75">
      <c r="A256" s="16" t="s">
        <v>267</v>
      </c>
      <c r="B256" s="17" t="s">
        <v>269</v>
      </c>
      <c r="C256" s="16">
        <v>1738.6</v>
      </c>
      <c r="D256" s="16">
        <v>1738.6</v>
      </c>
      <c r="E256" s="16">
        <v>1192.8</v>
      </c>
      <c r="F256" s="16"/>
      <c r="G256" s="16">
        <v>1899</v>
      </c>
      <c r="H256" s="16">
        <v>1899</v>
      </c>
      <c r="I256" s="16">
        <v>1276.4</v>
      </c>
      <c r="J256" s="16"/>
      <c r="K256" s="16"/>
      <c r="L256" s="39">
        <f t="shared" si="9"/>
        <v>1899</v>
      </c>
      <c r="M256" s="39">
        <f t="shared" si="10"/>
        <v>160.4000000000001</v>
      </c>
      <c r="N256" s="111">
        <f t="shared" si="11"/>
        <v>9.22581387323134</v>
      </c>
    </row>
    <row r="257" spans="1:14" s="96" customFormat="1" ht="12.75">
      <c r="A257" s="94"/>
      <c r="B257" s="95" t="s">
        <v>233</v>
      </c>
      <c r="C257" s="94">
        <v>1354.2</v>
      </c>
      <c r="D257" s="94">
        <v>1354.2</v>
      </c>
      <c r="E257" s="94">
        <v>1005.5</v>
      </c>
      <c r="F257" s="94"/>
      <c r="G257" s="94">
        <v>1462.6</v>
      </c>
      <c r="H257" s="94">
        <v>1462.6</v>
      </c>
      <c r="I257" s="94">
        <v>1066.9</v>
      </c>
      <c r="J257" s="94"/>
      <c r="K257" s="94"/>
      <c r="L257" s="39">
        <f t="shared" si="9"/>
        <v>1462.6</v>
      </c>
      <c r="M257" s="39">
        <f t="shared" si="10"/>
        <v>108.39999999999986</v>
      </c>
      <c r="N257" s="111">
        <f t="shared" si="11"/>
        <v>8.004726037512912</v>
      </c>
    </row>
    <row r="258" spans="1:14" ht="12.75">
      <c r="A258" s="16" t="s">
        <v>268</v>
      </c>
      <c r="B258" s="17" t="s">
        <v>271</v>
      </c>
      <c r="C258" s="16">
        <v>2226.5</v>
      </c>
      <c r="D258" s="16">
        <v>2226.5</v>
      </c>
      <c r="E258" s="16">
        <v>1523.6</v>
      </c>
      <c r="F258" s="16"/>
      <c r="G258" s="16">
        <v>2424.4</v>
      </c>
      <c r="H258" s="16">
        <v>2424.4</v>
      </c>
      <c r="I258" s="16">
        <v>1645.3</v>
      </c>
      <c r="J258" s="16"/>
      <c r="K258" s="16"/>
      <c r="L258" s="39">
        <f t="shared" si="9"/>
        <v>2424.4</v>
      </c>
      <c r="M258" s="39">
        <f t="shared" si="10"/>
        <v>197.9000000000001</v>
      </c>
      <c r="N258" s="111">
        <f t="shared" si="11"/>
        <v>8.88838984953964</v>
      </c>
    </row>
    <row r="259" spans="1:14" s="96" customFormat="1" ht="12.75">
      <c r="A259" s="94"/>
      <c r="B259" s="95" t="s">
        <v>233</v>
      </c>
      <c r="C259" s="94">
        <v>1802.6</v>
      </c>
      <c r="D259" s="94">
        <v>1802.6</v>
      </c>
      <c r="E259" s="94">
        <v>1329.4</v>
      </c>
      <c r="F259" s="94"/>
      <c r="G259" s="94">
        <v>1960.2</v>
      </c>
      <c r="H259" s="94">
        <v>1960.2</v>
      </c>
      <c r="I259" s="94">
        <v>1430.1</v>
      </c>
      <c r="J259" s="94"/>
      <c r="K259" s="94"/>
      <c r="L259" s="39">
        <f t="shared" si="9"/>
        <v>1960.2</v>
      </c>
      <c r="M259" s="39">
        <f t="shared" si="10"/>
        <v>157.60000000000014</v>
      </c>
      <c r="N259" s="111">
        <f t="shared" si="11"/>
        <v>8.742926883390666</v>
      </c>
    </row>
    <row r="260" spans="1:14" ht="12.75">
      <c r="A260" s="16" t="s">
        <v>270</v>
      </c>
      <c r="B260" s="17" t="s">
        <v>340</v>
      </c>
      <c r="C260" s="16">
        <v>1432.5</v>
      </c>
      <c r="D260" s="16">
        <v>1426.1</v>
      </c>
      <c r="E260" s="16">
        <v>1033</v>
      </c>
      <c r="F260" s="16">
        <v>6.4</v>
      </c>
      <c r="G260" s="16">
        <v>1525.8</v>
      </c>
      <c r="H260" s="16">
        <v>1525.8</v>
      </c>
      <c r="I260" s="16">
        <v>1100.3</v>
      </c>
      <c r="J260" s="16"/>
      <c r="K260" s="16"/>
      <c r="L260" s="39">
        <f t="shared" si="9"/>
        <v>1525.8</v>
      </c>
      <c r="M260" s="39">
        <f t="shared" si="10"/>
        <v>93.29999999999995</v>
      </c>
      <c r="N260" s="111">
        <f t="shared" si="11"/>
        <v>6.513089005235599</v>
      </c>
    </row>
    <row r="261" spans="1:14" s="96" customFormat="1" ht="12.75">
      <c r="A261" s="94"/>
      <c r="B261" s="95" t="s">
        <v>233</v>
      </c>
      <c r="C261" s="94">
        <v>1249.2</v>
      </c>
      <c r="D261" s="94">
        <v>1249.2</v>
      </c>
      <c r="E261" s="94">
        <v>922.7</v>
      </c>
      <c r="F261" s="94"/>
      <c r="G261" s="94">
        <v>1326.7</v>
      </c>
      <c r="H261" s="94">
        <v>1326.7</v>
      </c>
      <c r="I261" s="94">
        <v>968.8</v>
      </c>
      <c r="J261" s="94"/>
      <c r="K261" s="94"/>
      <c r="L261" s="39">
        <f t="shared" si="9"/>
        <v>1326.7</v>
      </c>
      <c r="M261" s="39">
        <f t="shared" si="10"/>
        <v>77.5</v>
      </c>
      <c r="N261" s="111">
        <f t="shared" si="11"/>
        <v>6.203970541146334</v>
      </c>
    </row>
    <row r="262" spans="1:14" ht="12.75">
      <c r="A262" s="16" t="s">
        <v>272</v>
      </c>
      <c r="B262" s="17" t="s">
        <v>274</v>
      </c>
      <c r="C262" s="16">
        <v>727.3</v>
      </c>
      <c r="D262" s="16">
        <v>721.3</v>
      </c>
      <c r="E262" s="16">
        <v>426.1</v>
      </c>
      <c r="F262" s="16">
        <v>6</v>
      </c>
      <c r="G262" s="16">
        <v>780.9</v>
      </c>
      <c r="H262" s="16">
        <v>780.9</v>
      </c>
      <c r="I262" s="16">
        <v>458.6</v>
      </c>
      <c r="J262" s="16"/>
      <c r="K262" s="16"/>
      <c r="L262" s="39">
        <f t="shared" si="9"/>
        <v>780.9</v>
      </c>
      <c r="M262" s="39">
        <f t="shared" si="10"/>
        <v>53.60000000000002</v>
      </c>
      <c r="N262" s="111">
        <f t="shared" si="11"/>
        <v>7.369723635363677</v>
      </c>
    </row>
    <row r="263" spans="1:14" s="96" customFormat="1" ht="12.75">
      <c r="A263" s="94"/>
      <c r="B263" s="95" t="s">
        <v>233</v>
      </c>
      <c r="C263" s="94">
        <v>424.5</v>
      </c>
      <c r="D263" s="94">
        <v>424.5</v>
      </c>
      <c r="E263" s="94">
        <v>312.4</v>
      </c>
      <c r="F263" s="94"/>
      <c r="G263" s="94">
        <v>459.9</v>
      </c>
      <c r="H263" s="94">
        <v>459.9</v>
      </c>
      <c r="I263" s="94">
        <v>338.5</v>
      </c>
      <c r="J263" s="94"/>
      <c r="K263" s="94"/>
      <c r="L263" s="39">
        <f t="shared" si="9"/>
        <v>459.9</v>
      </c>
      <c r="M263" s="39">
        <f t="shared" si="10"/>
        <v>35.39999999999998</v>
      </c>
      <c r="N263" s="111">
        <f t="shared" si="11"/>
        <v>8.339222614840985</v>
      </c>
    </row>
    <row r="264" spans="1:14" ht="12.75">
      <c r="A264" s="16" t="s">
        <v>273</v>
      </c>
      <c r="B264" s="17" t="s">
        <v>276</v>
      </c>
      <c r="C264" s="16">
        <v>637.9</v>
      </c>
      <c r="D264" s="16">
        <v>637.9</v>
      </c>
      <c r="E264" s="16">
        <v>370.9</v>
      </c>
      <c r="F264" s="16"/>
      <c r="G264" s="16">
        <v>620.3</v>
      </c>
      <c r="H264" s="16">
        <v>620.3</v>
      </c>
      <c r="I264" s="16">
        <v>422.3</v>
      </c>
      <c r="J264" s="16"/>
      <c r="K264" s="16">
        <v>2.7</v>
      </c>
      <c r="L264" s="39">
        <f t="shared" si="9"/>
        <v>623</v>
      </c>
      <c r="M264" s="39">
        <f t="shared" si="10"/>
        <v>-17.600000000000023</v>
      </c>
      <c r="N264" s="111">
        <f t="shared" si="11"/>
        <v>-2.759053143125885</v>
      </c>
    </row>
    <row r="265" spans="1:14" s="96" customFormat="1" ht="12.75">
      <c r="A265" s="94"/>
      <c r="B265" s="95" t="s">
        <v>233</v>
      </c>
      <c r="C265" s="94">
        <v>376.9</v>
      </c>
      <c r="D265" s="94">
        <v>376.9</v>
      </c>
      <c r="E265" s="94">
        <v>277.5</v>
      </c>
      <c r="F265" s="94"/>
      <c r="G265" s="94">
        <v>440.2</v>
      </c>
      <c r="H265" s="94">
        <v>440.2</v>
      </c>
      <c r="I265" s="94">
        <v>326.8</v>
      </c>
      <c r="J265" s="94"/>
      <c r="K265" s="94"/>
      <c r="L265" s="39">
        <f t="shared" si="9"/>
        <v>440.2</v>
      </c>
      <c r="M265" s="39">
        <f t="shared" si="10"/>
        <v>63.30000000000001</v>
      </c>
      <c r="N265" s="111">
        <f t="shared" si="11"/>
        <v>16.794905810559836</v>
      </c>
    </row>
    <row r="266" spans="1:14" ht="12.75">
      <c r="A266" s="16" t="s">
        <v>275</v>
      </c>
      <c r="B266" s="17" t="s">
        <v>278</v>
      </c>
      <c r="C266" s="16">
        <v>514.7</v>
      </c>
      <c r="D266" s="16">
        <v>472.7</v>
      </c>
      <c r="E266" s="16">
        <v>296.6</v>
      </c>
      <c r="F266" s="16">
        <v>42</v>
      </c>
      <c r="G266" s="16">
        <v>553.9</v>
      </c>
      <c r="H266" s="16">
        <v>553.9</v>
      </c>
      <c r="I266" s="16">
        <v>370.7</v>
      </c>
      <c r="J266" s="16"/>
      <c r="K266" s="16"/>
      <c r="L266" s="39">
        <f t="shared" si="9"/>
        <v>553.9</v>
      </c>
      <c r="M266" s="39">
        <f t="shared" si="10"/>
        <v>39.19999999999993</v>
      </c>
      <c r="N266" s="111">
        <f t="shared" si="11"/>
        <v>7.61608704099474</v>
      </c>
    </row>
    <row r="267" spans="1:14" s="96" customFormat="1" ht="12.75">
      <c r="A267" s="94"/>
      <c r="B267" s="95" t="s">
        <v>233</v>
      </c>
      <c r="C267" s="94">
        <v>320.5</v>
      </c>
      <c r="D267" s="94">
        <v>320.5</v>
      </c>
      <c r="E267" s="94">
        <v>232.6</v>
      </c>
      <c r="F267" s="94"/>
      <c r="G267" s="94">
        <v>393.8</v>
      </c>
      <c r="H267" s="94">
        <v>393.8</v>
      </c>
      <c r="I267" s="94">
        <v>291.7</v>
      </c>
      <c r="J267" s="94"/>
      <c r="K267" s="94"/>
      <c r="L267" s="39">
        <f t="shared" si="9"/>
        <v>393.8</v>
      </c>
      <c r="M267" s="39">
        <f t="shared" si="10"/>
        <v>73.30000000000001</v>
      </c>
      <c r="N267" s="111">
        <f t="shared" si="11"/>
        <v>22.870514820592827</v>
      </c>
    </row>
    <row r="268" spans="1:14" ht="12.75">
      <c r="A268" s="16" t="s">
        <v>277</v>
      </c>
      <c r="B268" s="17" t="s">
        <v>280</v>
      </c>
      <c r="C268" s="16">
        <v>592.8</v>
      </c>
      <c r="D268" s="16">
        <v>584.8</v>
      </c>
      <c r="E268" s="16">
        <v>360.2</v>
      </c>
      <c r="F268" s="16">
        <v>8</v>
      </c>
      <c r="G268" s="16">
        <v>613.1</v>
      </c>
      <c r="H268" s="16">
        <v>613.1</v>
      </c>
      <c r="I268" s="16">
        <v>376.2</v>
      </c>
      <c r="J268" s="16"/>
      <c r="K268" s="16"/>
      <c r="L268" s="39">
        <f t="shared" si="9"/>
        <v>613.1</v>
      </c>
      <c r="M268" s="39">
        <f t="shared" si="10"/>
        <v>20.300000000000068</v>
      </c>
      <c r="N268" s="111">
        <f t="shared" si="11"/>
        <v>3.424426450742252</v>
      </c>
    </row>
    <row r="269" spans="1:14" s="96" customFormat="1" ht="12.75">
      <c r="A269" s="94"/>
      <c r="B269" s="95" t="s">
        <v>233</v>
      </c>
      <c r="C269" s="94">
        <v>359.6</v>
      </c>
      <c r="D269" s="94">
        <v>359.6</v>
      </c>
      <c r="E269" s="94">
        <v>262.6</v>
      </c>
      <c r="F269" s="94"/>
      <c r="G269" s="94">
        <v>399.7</v>
      </c>
      <c r="H269" s="94">
        <v>399.7</v>
      </c>
      <c r="I269" s="94">
        <v>296.1</v>
      </c>
      <c r="J269" s="94"/>
      <c r="K269" s="94"/>
      <c r="L269" s="39">
        <f t="shared" si="9"/>
        <v>399.7</v>
      </c>
      <c r="M269" s="39">
        <f t="shared" si="10"/>
        <v>40.099999999999966</v>
      </c>
      <c r="N269" s="111">
        <f t="shared" si="11"/>
        <v>11.151279199110112</v>
      </c>
    </row>
    <row r="270" spans="1:14" ht="12.75">
      <c r="A270" s="16" t="s">
        <v>279</v>
      </c>
      <c r="B270" s="17" t="s">
        <v>282</v>
      </c>
      <c r="C270" s="16">
        <v>542.7</v>
      </c>
      <c r="D270" s="16">
        <v>520.2</v>
      </c>
      <c r="E270" s="16">
        <v>349.4</v>
      </c>
      <c r="F270" s="16">
        <v>22.5</v>
      </c>
      <c r="G270" s="16">
        <v>669.7</v>
      </c>
      <c r="H270" s="16">
        <v>669.7</v>
      </c>
      <c r="I270" s="16">
        <v>462.4</v>
      </c>
      <c r="J270" s="16"/>
      <c r="K270" s="16"/>
      <c r="L270" s="39">
        <f t="shared" si="9"/>
        <v>669.7</v>
      </c>
      <c r="M270" s="39">
        <f t="shared" si="10"/>
        <v>127</v>
      </c>
      <c r="N270" s="111">
        <f t="shared" si="11"/>
        <v>23.401510963700016</v>
      </c>
    </row>
    <row r="271" spans="1:14" s="96" customFormat="1" ht="12.75">
      <c r="A271" s="94"/>
      <c r="B271" s="95" t="s">
        <v>233</v>
      </c>
      <c r="C271" s="94">
        <v>346.3</v>
      </c>
      <c r="D271" s="94">
        <v>346.3</v>
      </c>
      <c r="E271" s="94">
        <v>258.9</v>
      </c>
      <c r="F271" s="94"/>
      <c r="G271" s="94">
        <v>485.7</v>
      </c>
      <c r="H271" s="94">
        <v>485.7</v>
      </c>
      <c r="I271" s="94">
        <v>359.8</v>
      </c>
      <c r="J271" s="94"/>
      <c r="K271" s="94"/>
      <c r="L271" s="39">
        <f t="shared" si="9"/>
        <v>485.7</v>
      </c>
      <c r="M271" s="39">
        <f t="shared" si="10"/>
        <v>139.39999999999998</v>
      </c>
      <c r="N271" s="111">
        <f t="shared" si="11"/>
        <v>40.25411492925209</v>
      </c>
    </row>
    <row r="272" spans="1:14" ht="12.75">
      <c r="A272" s="16" t="s">
        <v>281</v>
      </c>
      <c r="B272" s="17" t="s">
        <v>284</v>
      </c>
      <c r="C272" s="16">
        <v>541.5</v>
      </c>
      <c r="D272" s="16">
        <v>541.5</v>
      </c>
      <c r="E272" s="16">
        <v>337.2</v>
      </c>
      <c r="F272" s="16"/>
      <c r="G272" s="16">
        <v>570.2</v>
      </c>
      <c r="H272" s="16">
        <v>570.2</v>
      </c>
      <c r="I272" s="16">
        <v>343.1</v>
      </c>
      <c r="J272" s="16"/>
      <c r="K272" s="16"/>
      <c r="L272" s="39">
        <f aca="true" t="shared" si="12" ref="L272:L315">G272+K272</f>
        <v>570.2</v>
      </c>
      <c r="M272" s="39">
        <f aca="true" t="shared" si="13" ref="M272:M315">G272-C272</f>
        <v>28.700000000000045</v>
      </c>
      <c r="N272" s="111">
        <f t="shared" si="11"/>
        <v>5.300092336103425</v>
      </c>
    </row>
    <row r="273" spans="1:14" s="96" customFormat="1" ht="12.75">
      <c r="A273" s="94"/>
      <c r="B273" s="95" t="s">
        <v>233</v>
      </c>
      <c r="C273" s="94">
        <v>328.9</v>
      </c>
      <c r="D273" s="94">
        <v>328.9</v>
      </c>
      <c r="E273" s="94">
        <v>246.8</v>
      </c>
      <c r="F273" s="94"/>
      <c r="G273" s="94">
        <v>338.3</v>
      </c>
      <c r="H273" s="94">
        <v>338.3</v>
      </c>
      <c r="I273" s="94">
        <v>250.7</v>
      </c>
      <c r="J273" s="94"/>
      <c r="K273" s="94"/>
      <c r="L273" s="39">
        <f t="shared" si="12"/>
        <v>338.3</v>
      </c>
      <c r="M273" s="39">
        <f t="shared" si="13"/>
        <v>9.400000000000034</v>
      </c>
      <c r="N273" s="111">
        <f aca="true" t="shared" si="14" ref="N273:N315">M273/C273*100</f>
        <v>2.858011553663738</v>
      </c>
    </row>
    <row r="274" spans="1:14" ht="12.75">
      <c r="A274" s="16" t="s">
        <v>283</v>
      </c>
      <c r="B274" s="17" t="s">
        <v>286</v>
      </c>
      <c r="C274" s="16">
        <v>826</v>
      </c>
      <c r="D274" s="16">
        <v>825</v>
      </c>
      <c r="E274" s="16">
        <v>555.5</v>
      </c>
      <c r="F274" s="16">
        <v>1</v>
      </c>
      <c r="G274" s="16">
        <v>878.9</v>
      </c>
      <c r="H274" s="16">
        <v>878.9</v>
      </c>
      <c r="I274" s="16">
        <v>605.7</v>
      </c>
      <c r="J274" s="16"/>
      <c r="K274" s="16"/>
      <c r="L274" s="39">
        <f t="shared" si="12"/>
        <v>878.9</v>
      </c>
      <c r="M274" s="39">
        <f t="shared" si="13"/>
        <v>52.89999999999998</v>
      </c>
      <c r="N274" s="111">
        <f t="shared" si="14"/>
        <v>6.404358353510893</v>
      </c>
    </row>
    <row r="275" spans="1:14" s="96" customFormat="1" ht="12.75">
      <c r="A275" s="94"/>
      <c r="B275" s="95" t="s">
        <v>233</v>
      </c>
      <c r="C275" s="94">
        <v>570.2</v>
      </c>
      <c r="D275" s="94">
        <v>570.2</v>
      </c>
      <c r="E275" s="94">
        <v>422</v>
      </c>
      <c r="F275" s="94"/>
      <c r="G275" s="94">
        <v>654.3</v>
      </c>
      <c r="H275" s="94">
        <v>654.3</v>
      </c>
      <c r="I275" s="94">
        <v>482</v>
      </c>
      <c r="J275" s="94"/>
      <c r="K275" s="94"/>
      <c r="L275" s="39">
        <f t="shared" si="12"/>
        <v>654.3</v>
      </c>
      <c r="M275" s="39">
        <f t="shared" si="13"/>
        <v>84.09999999999991</v>
      </c>
      <c r="N275" s="111">
        <f t="shared" si="14"/>
        <v>14.74921080322692</v>
      </c>
    </row>
    <row r="276" spans="1:14" ht="12.75">
      <c r="A276" s="16" t="s">
        <v>285</v>
      </c>
      <c r="B276" s="17" t="s">
        <v>288</v>
      </c>
      <c r="C276" s="16">
        <v>670.4</v>
      </c>
      <c r="D276" s="16">
        <v>633</v>
      </c>
      <c r="E276" s="16">
        <v>420.7</v>
      </c>
      <c r="F276" s="16">
        <v>37.4</v>
      </c>
      <c r="G276" s="16">
        <v>723.9</v>
      </c>
      <c r="H276" s="16">
        <v>723.9</v>
      </c>
      <c r="I276" s="16">
        <v>476.6</v>
      </c>
      <c r="J276" s="16"/>
      <c r="K276" s="16"/>
      <c r="L276" s="39">
        <f t="shared" si="12"/>
        <v>723.9</v>
      </c>
      <c r="M276" s="39">
        <f t="shared" si="13"/>
        <v>53.5</v>
      </c>
      <c r="N276" s="111">
        <f t="shared" si="14"/>
        <v>7.980310262529833</v>
      </c>
    </row>
    <row r="277" spans="1:14" s="96" customFormat="1" ht="12.75">
      <c r="A277" s="94"/>
      <c r="B277" s="95" t="s">
        <v>233</v>
      </c>
      <c r="C277" s="94">
        <v>392.7</v>
      </c>
      <c r="D277" s="94">
        <v>392.7</v>
      </c>
      <c r="E277" s="94">
        <v>289.6</v>
      </c>
      <c r="F277" s="94"/>
      <c r="G277" s="94">
        <v>475.2</v>
      </c>
      <c r="H277" s="94">
        <v>475.2</v>
      </c>
      <c r="I277" s="94">
        <v>351.8</v>
      </c>
      <c r="J277" s="94"/>
      <c r="K277" s="94"/>
      <c r="L277" s="39">
        <f t="shared" si="12"/>
        <v>475.2</v>
      </c>
      <c r="M277" s="39">
        <f t="shared" si="13"/>
        <v>82.5</v>
      </c>
      <c r="N277" s="111">
        <f t="shared" si="14"/>
        <v>21.008403361344538</v>
      </c>
    </row>
    <row r="278" spans="1:14" ht="12.75">
      <c r="A278" s="16" t="s">
        <v>287</v>
      </c>
      <c r="B278" s="17" t="s">
        <v>290</v>
      </c>
      <c r="C278" s="16">
        <v>703.5</v>
      </c>
      <c r="D278" s="16">
        <v>703.5</v>
      </c>
      <c r="E278" s="16">
        <v>433.6</v>
      </c>
      <c r="F278" s="16"/>
      <c r="G278" s="16">
        <v>763.5</v>
      </c>
      <c r="H278" s="16">
        <v>763.5</v>
      </c>
      <c r="I278" s="16">
        <v>480.1</v>
      </c>
      <c r="J278" s="16"/>
      <c r="K278" s="16"/>
      <c r="L278" s="39">
        <f t="shared" si="12"/>
        <v>763.5</v>
      </c>
      <c r="M278" s="39">
        <f t="shared" si="13"/>
        <v>60</v>
      </c>
      <c r="N278" s="111">
        <f t="shared" si="14"/>
        <v>8.528784648187633</v>
      </c>
    </row>
    <row r="279" spans="1:14" s="96" customFormat="1" ht="12.75">
      <c r="A279" s="94"/>
      <c r="B279" s="95" t="s">
        <v>233</v>
      </c>
      <c r="C279" s="94">
        <v>406.8</v>
      </c>
      <c r="D279" s="94">
        <v>406.8</v>
      </c>
      <c r="E279" s="94">
        <v>300.6</v>
      </c>
      <c r="F279" s="94"/>
      <c r="G279" s="94">
        <v>469.7</v>
      </c>
      <c r="H279" s="94">
        <v>469.7</v>
      </c>
      <c r="I279" s="94">
        <v>347.7</v>
      </c>
      <c r="J279" s="94"/>
      <c r="K279" s="94"/>
      <c r="L279" s="39">
        <f t="shared" si="12"/>
        <v>469.7</v>
      </c>
      <c r="M279" s="39">
        <f t="shared" si="13"/>
        <v>62.89999999999998</v>
      </c>
      <c r="N279" s="111">
        <f t="shared" si="14"/>
        <v>15.462143559488686</v>
      </c>
    </row>
    <row r="280" spans="1:14" ht="12.75">
      <c r="A280" s="16" t="s">
        <v>289</v>
      </c>
      <c r="B280" s="17" t="s">
        <v>292</v>
      </c>
      <c r="C280" s="16">
        <v>454.1</v>
      </c>
      <c r="D280" s="16">
        <v>454.1</v>
      </c>
      <c r="E280" s="16">
        <v>283.3</v>
      </c>
      <c r="F280" s="16"/>
      <c r="G280" s="16">
        <v>483.1</v>
      </c>
      <c r="H280" s="16">
        <v>483.1</v>
      </c>
      <c r="I280" s="16">
        <v>298.9</v>
      </c>
      <c r="J280" s="16"/>
      <c r="K280" s="16"/>
      <c r="L280" s="39">
        <f t="shared" si="12"/>
        <v>483.1</v>
      </c>
      <c r="M280" s="39">
        <f t="shared" si="13"/>
        <v>29</v>
      </c>
      <c r="N280" s="111">
        <f t="shared" si="14"/>
        <v>6.386258533362694</v>
      </c>
    </row>
    <row r="281" spans="1:14" s="96" customFormat="1" ht="12.75">
      <c r="A281" s="94"/>
      <c r="B281" s="95" t="s">
        <v>233</v>
      </c>
      <c r="C281" s="94">
        <v>273.1</v>
      </c>
      <c r="D281" s="94">
        <v>273.1</v>
      </c>
      <c r="E281" s="94">
        <v>202.6</v>
      </c>
      <c r="F281" s="94"/>
      <c r="G281" s="94">
        <v>274.7</v>
      </c>
      <c r="H281" s="94">
        <v>274.7</v>
      </c>
      <c r="I281" s="94">
        <v>198.9</v>
      </c>
      <c r="J281" s="94"/>
      <c r="K281" s="94"/>
      <c r="L281" s="39">
        <f t="shared" si="12"/>
        <v>274.7</v>
      </c>
      <c r="M281" s="39">
        <f t="shared" si="13"/>
        <v>1.599999999999966</v>
      </c>
      <c r="N281" s="111">
        <f t="shared" si="14"/>
        <v>0.5858659831563404</v>
      </c>
    </row>
    <row r="282" spans="1:14" ht="12.75">
      <c r="A282" s="16" t="s">
        <v>291</v>
      </c>
      <c r="B282" s="17" t="s">
        <v>294</v>
      </c>
      <c r="C282" s="16">
        <v>723.6</v>
      </c>
      <c r="D282" s="16">
        <v>723.6</v>
      </c>
      <c r="E282" s="16">
        <v>469.9</v>
      </c>
      <c r="F282" s="16"/>
      <c r="G282" s="16">
        <v>788.6</v>
      </c>
      <c r="H282" s="16">
        <v>788.6</v>
      </c>
      <c r="I282" s="16">
        <v>518.2</v>
      </c>
      <c r="J282" s="16"/>
      <c r="K282" s="16"/>
      <c r="L282" s="39">
        <f t="shared" si="12"/>
        <v>788.6</v>
      </c>
      <c r="M282" s="39">
        <f t="shared" si="13"/>
        <v>65</v>
      </c>
      <c r="N282" s="111">
        <f t="shared" si="14"/>
        <v>8.9828634604754</v>
      </c>
    </row>
    <row r="283" spans="1:14" s="96" customFormat="1" ht="12.75">
      <c r="A283" s="94"/>
      <c r="B283" s="95" t="s">
        <v>233</v>
      </c>
      <c r="C283" s="94">
        <v>500.6</v>
      </c>
      <c r="D283" s="94">
        <v>500.6</v>
      </c>
      <c r="E283" s="94">
        <v>372.4</v>
      </c>
      <c r="F283" s="94"/>
      <c r="G283" s="94">
        <v>571.4</v>
      </c>
      <c r="H283" s="94">
        <v>571.4</v>
      </c>
      <c r="I283" s="94">
        <v>414.1</v>
      </c>
      <c r="J283" s="94"/>
      <c r="K283" s="94"/>
      <c r="L283" s="39">
        <f t="shared" si="12"/>
        <v>571.4</v>
      </c>
      <c r="M283" s="39">
        <f t="shared" si="13"/>
        <v>70.79999999999995</v>
      </c>
      <c r="N283" s="111">
        <f t="shared" si="14"/>
        <v>14.143028365960838</v>
      </c>
    </row>
    <row r="284" spans="1:14" ht="12.75">
      <c r="A284" s="16" t="s">
        <v>293</v>
      </c>
      <c r="B284" s="17" t="s">
        <v>296</v>
      </c>
      <c r="C284" s="16">
        <v>1136</v>
      </c>
      <c r="D284" s="16">
        <v>1128</v>
      </c>
      <c r="E284" s="16">
        <v>718.8</v>
      </c>
      <c r="F284" s="16">
        <v>8</v>
      </c>
      <c r="G284" s="16">
        <v>1288.9</v>
      </c>
      <c r="H284" s="16">
        <v>1288.9</v>
      </c>
      <c r="I284" s="16">
        <v>792.5</v>
      </c>
      <c r="J284" s="16"/>
      <c r="K284" s="16">
        <v>0.5</v>
      </c>
      <c r="L284" s="39">
        <f t="shared" si="12"/>
        <v>1289.4</v>
      </c>
      <c r="M284" s="39">
        <f t="shared" si="13"/>
        <v>152.9000000000001</v>
      </c>
      <c r="N284" s="111">
        <f t="shared" si="14"/>
        <v>13.459507042253529</v>
      </c>
    </row>
    <row r="285" spans="1:14" s="96" customFormat="1" ht="12.75">
      <c r="A285" s="94"/>
      <c r="B285" s="95" t="s">
        <v>233</v>
      </c>
      <c r="C285" s="94">
        <v>761.4</v>
      </c>
      <c r="D285" s="94">
        <v>761.4</v>
      </c>
      <c r="E285" s="94">
        <v>565.5</v>
      </c>
      <c r="F285" s="94"/>
      <c r="G285" s="94">
        <v>833.6</v>
      </c>
      <c r="H285" s="94">
        <v>833.6</v>
      </c>
      <c r="I285" s="94">
        <v>608.7</v>
      </c>
      <c r="J285" s="94"/>
      <c r="K285" s="94"/>
      <c r="L285" s="39">
        <f t="shared" si="12"/>
        <v>833.6</v>
      </c>
      <c r="M285" s="39">
        <f t="shared" si="13"/>
        <v>72.20000000000005</v>
      </c>
      <c r="N285" s="111">
        <f t="shared" si="14"/>
        <v>9.482532177567645</v>
      </c>
    </row>
    <row r="286" spans="1:14" ht="12.75">
      <c r="A286" s="16" t="s">
        <v>295</v>
      </c>
      <c r="B286" s="17" t="s">
        <v>298</v>
      </c>
      <c r="C286" s="16">
        <v>1303.5</v>
      </c>
      <c r="D286" s="16">
        <v>1303.5</v>
      </c>
      <c r="E286" s="16">
        <v>978.4</v>
      </c>
      <c r="F286" s="16"/>
      <c r="G286" s="16">
        <v>1467.7</v>
      </c>
      <c r="H286" s="16">
        <v>1467.7</v>
      </c>
      <c r="I286" s="16">
        <v>1142</v>
      </c>
      <c r="J286" s="16"/>
      <c r="K286" s="16">
        <v>146.7</v>
      </c>
      <c r="L286" s="39">
        <f t="shared" si="12"/>
        <v>1614.4</v>
      </c>
      <c r="M286" s="39">
        <f t="shared" si="13"/>
        <v>164.20000000000005</v>
      </c>
      <c r="N286" s="111">
        <f t="shared" si="14"/>
        <v>12.59685462217108</v>
      </c>
    </row>
    <row r="287" spans="1:14" ht="12.75">
      <c r="A287" s="16"/>
      <c r="B287" s="17" t="s">
        <v>496</v>
      </c>
      <c r="C287" s="16">
        <v>28</v>
      </c>
      <c r="D287" s="16">
        <v>28</v>
      </c>
      <c r="E287" s="16"/>
      <c r="F287" s="16"/>
      <c r="G287" s="16"/>
      <c r="H287" s="16"/>
      <c r="I287" s="16"/>
      <c r="J287" s="16"/>
      <c r="K287" s="16"/>
      <c r="L287" s="39">
        <f t="shared" si="12"/>
        <v>0</v>
      </c>
      <c r="M287" s="39">
        <f t="shared" si="13"/>
        <v>-28</v>
      </c>
      <c r="N287" s="111">
        <f t="shared" si="14"/>
        <v>-100</v>
      </c>
    </row>
    <row r="288" spans="1:14" ht="12.75">
      <c r="A288" s="16" t="s">
        <v>372</v>
      </c>
      <c r="B288" s="17" t="s">
        <v>300</v>
      </c>
      <c r="C288" s="16">
        <v>1148.4</v>
      </c>
      <c r="D288" s="16">
        <v>1148.4</v>
      </c>
      <c r="E288" s="16">
        <v>456.3</v>
      </c>
      <c r="F288" s="16"/>
      <c r="G288" s="16">
        <v>1242.6</v>
      </c>
      <c r="H288" s="16">
        <v>1242.6</v>
      </c>
      <c r="I288" s="16">
        <v>508.6</v>
      </c>
      <c r="J288" s="16"/>
      <c r="K288" s="16">
        <v>59.9</v>
      </c>
      <c r="L288" s="39">
        <f t="shared" si="12"/>
        <v>1302.5</v>
      </c>
      <c r="M288" s="39">
        <f t="shared" si="13"/>
        <v>94.19999999999982</v>
      </c>
      <c r="N288" s="111">
        <f t="shared" si="14"/>
        <v>8.202716823406462</v>
      </c>
    </row>
    <row r="289" spans="1:14" ht="12.75">
      <c r="A289" s="16" t="s">
        <v>561</v>
      </c>
      <c r="B289" s="17" t="s">
        <v>302</v>
      </c>
      <c r="C289" s="16">
        <v>465</v>
      </c>
      <c r="D289" s="16">
        <v>465</v>
      </c>
      <c r="E289" s="16"/>
      <c r="F289" s="16"/>
      <c r="G289" s="16">
        <v>510</v>
      </c>
      <c r="H289" s="16">
        <v>510</v>
      </c>
      <c r="I289" s="16"/>
      <c r="J289" s="16"/>
      <c r="K289" s="16"/>
      <c r="L289" s="39">
        <f t="shared" si="12"/>
        <v>510</v>
      </c>
      <c r="M289" s="39">
        <f t="shared" si="13"/>
        <v>45</v>
      </c>
      <c r="N289" s="111">
        <f t="shared" si="14"/>
        <v>9.67741935483871</v>
      </c>
    </row>
    <row r="290" spans="1:14" ht="12.75">
      <c r="A290" s="16" t="s">
        <v>562</v>
      </c>
      <c r="B290" s="17" t="s">
        <v>304</v>
      </c>
      <c r="C290" s="16">
        <v>4</v>
      </c>
      <c r="D290" s="16">
        <v>4</v>
      </c>
      <c r="E290" s="16"/>
      <c r="F290" s="16"/>
      <c r="G290" s="16"/>
      <c r="H290" s="16"/>
      <c r="I290" s="16"/>
      <c r="J290" s="16"/>
      <c r="K290" s="16"/>
      <c r="L290" s="39">
        <f t="shared" si="12"/>
        <v>0</v>
      </c>
      <c r="M290" s="39">
        <f t="shared" si="13"/>
        <v>-4</v>
      </c>
      <c r="N290" s="111">
        <f t="shared" si="14"/>
        <v>-100</v>
      </c>
    </row>
    <row r="291" spans="1:14" ht="12.75">
      <c r="A291" s="16" t="s">
        <v>373</v>
      </c>
      <c r="B291" s="17" t="s">
        <v>306</v>
      </c>
      <c r="C291" s="16">
        <v>155.9</v>
      </c>
      <c r="D291" s="16">
        <v>155.9</v>
      </c>
      <c r="E291" s="16">
        <v>109.5</v>
      </c>
      <c r="F291" s="16"/>
      <c r="G291" s="16">
        <v>188</v>
      </c>
      <c r="H291" s="16">
        <v>188</v>
      </c>
      <c r="I291" s="16">
        <v>133.4</v>
      </c>
      <c r="J291" s="16"/>
      <c r="K291" s="16"/>
      <c r="L291" s="39">
        <f t="shared" si="12"/>
        <v>188</v>
      </c>
      <c r="M291" s="39">
        <f t="shared" si="13"/>
        <v>32.099999999999994</v>
      </c>
      <c r="N291" s="111">
        <f t="shared" si="14"/>
        <v>20.590121872995507</v>
      </c>
    </row>
    <row r="292" spans="1:14" s="96" customFormat="1" ht="12.75">
      <c r="A292" s="94" t="s">
        <v>563</v>
      </c>
      <c r="B292" s="95" t="s">
        <v>494</v>
      </c>
      <c r="C292" s="94">
        <v>89.5</v>
      </c>
      <c r="D292" s="94">
        <v>89.5</v>
      </c>
      <c r="E292" s="94">
        <v>68.2</v>
      </c>
      <c r="F292" s="94"/>
      <c r="G292" s="94">
        <v>114</v>
      </c>
      <c r="H292" s="94">
        <v>114</v>
      </c>
      <c r="I292" s="94">
        <v>87</v>
      </c>
      <c r="J292" s="94"/>
      <c r="K292" s="94"/>
      <c r="L292" s="39">
        <f t="shared" si="12"/>
        <v>114</v>
      </c>
      <c r="M292" s="39">
        <f t="shared" si="13"/>
        <v>24.5</v>
      </c>
      <c r="N292" s="111">
        <f t="shared" si="14"/>
        <v>27.37430167597765</v>
      </c>
    </row>
    <row r="293" spans="1:14" s="96" customFormat="1" ht="12.75">
      <c r="A293" s="94" t="s">
        <v>564</v>
      </c>
      <c r="B293" s="95" t="s">
        <v>495</v>
      </c>
      <c r="C293" s="94">
        <v>30.5</v>
      </c>
      <c r="D293" s="94">
        <v>30.5</v>
      </c>
      <c r="E293" s="94">
        <v>23.3</v>
      </c>
      <c r="F293" s="94"/>
      <c r="G293" s="94">
        <v>40</v>
      </c>
      <c r="H293" s="94">
        <v>40</v>
      </c>
      <c r="I293" s="94">
        <v>30</v>
      </c>
      <c r="J293" s="94"/>
      <c r="K293" s="94"/>
      <c r="L293" s="39">
        <f t="shared" si="12"/>
        <v>40</v>
      </c>
      <c r="M293" s="39">
        <f t="shared" si="13"/>
        <v>9.5</v>
      </c>
      <c r="N293" s="111">
        <f t="shared" si="14"/>
        <v>31.147540983606557</v>
      </c>
    </row>
    <row r="294" spans="1:14" ht="12.75">
      <c r="A294" s="16">
        <v>50</v>
      </c>
      <c r="B294" s="17" t="s">
        <v>308</v>
      </c>
      <c r="C294" s="16">
        <v>616</v>
      </c>
      <c r="D294" s="16">
        <v>606</v>
      </c>
      <c r="E294" s="16">
        <v>404</v>
      </c>
      <c r="F294" s="16">
        <v>10</v>
      </c>
      <c r="G294" s="16">
        <v>660.5</v>
      </c>
      <c r="H294" s="16">
        <v>645.5</v>
      </c>
      <c r="I294" s="16">
        <v>432.8</v>
      </c>
      <c r="J294" s="16">
        <v>15</v>
      </c>
      <c r="K294" s="16"/>
      <c r="L294" s="39">
        <f t="shared" si="12"/>
        <v>660.5</v>
      </c>
      <c r="M294" s="39">
        <f t="shared" si="13"/>
        <v>44.5</v>
      </c>
      <c r="N294" s="111">
        <f t="shared" si="14"/>
        <v>7.224025974025975</v>
      </c>
    </row>
    <row r="295" spans="1:14" ht="13.5" thickBot="1">
      <c r="A295" s="16" t="s">
        <v>375</v>
      </c>
      <c r="B295" s="149" t="s">
        <v>309</v>
      </c>
      <c r="C295" s="16">
        <v>568.6</v>
      </c>
      <c r="D295" s="16">
        <v>568.6</v>
      </c>
      <c r="E295" s="16">
        <v>283.6</v>
      </c>
      <c r="F295" s="16"/>
      <c r="G295" s="16">
        <v>693</v>
      </c>
      <c r="H295" s="16">
        <v>663</v>
      </c>
      <c r="I295" s="16">
        <v>349</v>
      </c>
      <c r="J295" s="16">
        <v>30</v>
      </c>
      <c r="K295" s="16">
        <v>267.1</v>
      </c>
      <c r="L295" s="39">
        <f t="shared" si="12"/>
        <v>960.1</v>
      </c>
      <c r="M295" s="39">
        <f t="shared" si="13"/>
        <v>124.39999999999998</v>
      </c>
      <c r="N295" s="111">
        <f t="shared" si="14"/>
        <v>21.878297572986277</v>
      </c>
    </row>
    <row r="296" spans="1:14" ht="13.5" thickBot="1">
      <c r="A296" s="147"/>
      <c r="B296" s="150" t="s">
        <v>497</v>
      </c>
      <c r="C296" s="148">
        <v>3.3</v>
      </c>
      <c r="D296" s="16">
        <v>3.3</v>
      </c>
      <c r="E296" s="16"/>
      <c r="F296" s="16"/>
      <c r="G296" s="16">
        <v>7.1</v>
      </c>
      <c r="H296" s="16">
        <v>7.1</v>
      </c>
      <c r="I296" s="16"/>
      <c r="J296" s="16"/>
      <c r="K296" s="16"/>
      <c r="L296" s="39">
        <f t="shared" si="12"/>
        <v>7.1</v>
      </c>
      <c r="M296" s="39">
        <f t="shared" si="13"/>
        <v>3.8</v>
      </c>
      <c r="N296" s="111">
        <f t="shared" si="14"/>
        <v>115.15151515151516</v>
      </c>
    </row>
    <row r="297" spans="1:14" ht="12.75">
      <c r="A297" s="16" t="s">
        <v>376</v>
      </c>
      <c r="B297" s="12" t="s">
        <v>310</v>
      </c>
      <c r="C297" s="16">
        <v>992.6</v>
      </c>
      <c r="D297" s="16">
        <v>972.6</v>
      </c>
      <c r="E297" s="16">
        <v>478.2</v>
      </c>
      <c r="F297" s="16">
        <v>20</v>
      </c>
      <c r="G297" s="16">
        <v>1121.8</v>
      </c>
      <c r="H297" s="16">
        <v>1121.8</v>
      </c>
      <c r="I297" s="16">
        <v>569</v>
      </c>
      <c r="J297" s="16"/>
      <c r="K297" s="16"/>
      <c r="L297" s="39">
        <f t="shared" si="12"/>
        <v>1121.8</v>
      </c>
      <c r="M297" s="39">
        <f t="shared" si="13"/>
        <v>129.19999999999993</v>
      </c>
      <c r="N297" s="111">
        <f t="shared" si="14"/>
        <v>13.016320773725562</v>
      </c>
    </row>
    <row r="298" spans="1:14" ht="12.75">
      <c r="A298" s="16"/>
      <c r="B298" s="17" t="s">
        <v>497</v>
      </c>
      <c r="C298" s="16">
        <v>3.3</v>
      </c>
      <c r="D298" s="16">
        <v>3.3</v>
      </c>
      <c r="E298" s="16"/>
      <c r="F298" s="16"/>
      <c r="G298" s="16">
        <v>9.9</v>
      </c>
      <c r="H298" s="16">
        <v>9.9</v>
      </c>
      <c r="I298" s="16"/>
      <c r="J298" s="16"/>
      <c r="K298" s="16"/>
      <c r="L298" s="39">
        <f t="shared" si="12"/>
        <v>9.9</v>
      </c>
      <c r="M298" s="39">
        <f t="shared" si="13"/>
        <v>6.6000000000000005</v>
      </c>
      <c r="N298" s="111">
        <f t="shared" si="14"/>
        <v>200.00000000000006</v>
      </c>
    </row>
    <row r="299" spans="1:14" ht="12.75">
      <c r="A299" s="16" t="s">
        <v>377</v>
      </c>
      <c r="B299" s="17" t="s">
        <v>311</v>
      </c>
      <c r="C299" s="16">
        <v>266.5</v>
      </c>
      <c r="D299" s="16">
        <v>266.5</v>
      </c>
      <c r="E299" s="16">
        <v>157.2</v>
      </c>
      <c r="F299" s="16"/>
      <c r="G299" s="16">
        <v>310.7</v>
      </c>
      <c r="H299" s="16">
        <v>310.7</v>
      </c>
      <c r="I299" s="16">
        <v>182.4</v>
      </c>
      <c r="J299" s="16"/>
      <c r="K299" s="16">
        <v>43.7</v>
      </c>
      <c r="L299" s="39">
        <f t="shared" si="12"/>
        <v>354.4</v>
      </c>
      <c r="M299" s="39">
        <f t="shared" si="13"/>
        <v>44.19999999999999</v>
      </c>
      <c r="N299" s="111">
        <f t="shared" si="14"/>
        <v>16.585365853658534</v>
      </c>
    </row>
    <row r="300" spans="1:14" ht="12.75">
      <c r="A300" s="16"/>
      <c r="B300" s="17" t="s">
        <v>497</v>
      </c>
      <c r="C300" s="16">
        <v>1.1</v>
      </c>
      <c r="D300" s="16">
        <v>1.1</v>
      </c>
      <c r="E300" s="16"/>
      <c r="F300" s="16"/>
      <c r="G300" s="16">
        <v>6.7</v>
      </c>
      <c r="H300" s="16">
        <v>6.7</v>
      </c>
      <c r="I300" s="16"/>
      <c r="J300" s="16"/>
      <c r="K300" s="16"/>
      <c r="L300" s="39">
        <f t="shared" si="12"/>
        <v>6.7</v>
      </c>
      <c r="M300" s="39">
        <f t="shared" si="13"/>
        <v>5.6</v>
      </c>
      <c r="N300" s="111">
        <f t="shared" si="14"/>
        <v>509.090909090909</v>
      </c>
    </row>
    <row r="301" spans="1:14" ht="12.75">
      <c r="A301" s="16" t="s">
        <v>297</v>
      </c>
      <c r="B301" s="17" t="s">
        <v>312</v>
      </c>
      <c r="C301" s="16">
        <v>210.8</v>
      </c>
      <c r="D301" s="16">
        <v>210.8</v>
      </c>
      <c r="E301" s="16">
        <v>128.3</v>
      </c>
      <c r="F301" s="16"/>
      <c r="G301" s="16">
        <v>244.3</v>
      </c>
      <c r="H301" s="16">
        <v>244.3</v>
      </c>
      <c r="I301" s="16">
        <v>144.5</v>
      </c>
      <c r="J301" s="16"/>
      <c r="K301" s="16">
        <v>1.5</v>
      </c>
      <c r="L301" s="39">
        <f t="shared" si="12"/>
        <v>245.8</v>
      </c>
      <c r="M301" s="39">
        <f t="shared" si="13"/>
        <v>33.5</v>
      </c>
      <c r="N301" s="111">
        <f t="shared" si="14"/>
        <v>15.891840607210625</v>
      </c>
    </row>
    <row r="302" spans="1:14" ht="25.5">
      <c r="A302" s="16"/>
      <c r="B302" s="18" t="s">
        <v>499</v>
      </c>
      <c r="C302" s="16"/>
      <c r="D302" s="16"/>
      <c r="E302" s="16"/>
      <c r="F302" s="16"/>
      <c r="G302" s="16">
        <v>5</v>
      </c>
      <c r="H302" s="16">
        <v>5</v>
      </c>
      <c r="I302" s="16"/>
      <c r="J302" s="16"/>
      <c r="K302" s="16"/>
      <c r="L302" s="39">
        <f t="shared" si="12"/>
        <v>5</v>
      </c>
      <c r="M302" s="39">
        <f t="shared" si="13"/>
        <v>5</v>
      </c>
      <c r="N302" s="39"/>
    </row>
    <row r="303" spans="1:14" ht="12.75">
      <c r="A303" s="16" t="s">
        <v>299</v>
      </c>
      <c r="B303" s="17" t="s">
        <v>313</v>
      </c>
      <c r="C303" s="16">
        <v>1235.8</v>
      </c>
      <c r="D303" s="16">
        <v>1220.8</v>
      </c>
      <c r="E303" s="16">
        <v>747.6</v>
      </c>
      <c r="F303" s="16">
        <v>15</v>
      </c>
      <c r="G303" s="16">
        <v>1410</v>
      </c>
      <c r="H303" s="16">
        <v>1410</v>
      </c>
      <c r="I303" s="16">
        <v>767.1</v>
      </c>
      <c r="J303" s="16"/>
      <c r="K303" s="16">
        <v>49.4</v>
      </c>
      <c r="L303" s="39">
        <f t="shared" si="12"/>
        <v>1459.4</v>
      </c>
      <c r="M303" s="39">
        <f t="shared" si="13"/>
        <v>174.20000000000005</v>
      </c>
      <c r="N303" s="111">
        <f t="shared" si="14"/>
        <v>14.096132060203919</v>
      </c>
    </row>
    <row r="304" spans="1:14" ht="12.75">
      <c r="A304" s="16" t="s">
        <v>301</v>
      </c>
      <c r="B304" s="17" t="s">
        <v>502</v>
      </c>
      <c r="C304" s="16">
        <v>67</v>
      </c>
      <c r="D304" s="16">
        <v>67</v>
      </c>
      <c r="E304" s="16"/>
      <c r="F304" s="16"/>
      <c r="G304" s="16">
        <v>162</v>
      </c>
      <c r="H304" s="16">
        <v>162</v>
      </c>
      <c r="I304" s="16"/>
      <c r="J304" s="16"/>
      <c r="K304" s="16"/>
      <c r="L304" s="39">
        <f t="shared" si="12"/>
        <v>162</v>
      </c>
      <c r="M304" s="39">
        <f t="shared" si="13"/>
        <v>95</v>
      </c>
      <c r="N304" s="111">
        <f t="shared" si="14"/>
        <v>141.7910447761194</v>
      </c>
    </row>
    <row r="305" spans="1:14" ht="12.75">
      <c r="A305" s="108" t="s">
        <v>579</v>
      </c>
      <c r="B305" s="17" t="s">
        <v>621</v>
      </c>
      <c r="C305" s="16">
        <v>10</v>
      </c>
      <c r="D305" s="16">
        <v>10</v>
      </c>
      <c r="E305" s="16"/>
      <c r="F305" s="16"/>
      <c r="G305" s="16">
        <v>12</v>
      </c>
      <c r="H305" s="16">
        <v>12</v>
      </c>
      <c r="I305" s="16"/>
      <c r="J305" s="16"/>
      <c r="K305" s="16"/>
      <c r="L305" s="39">
        <f t="shared" si="12"/>
        <v>12</v>
      </c>
      <c r="M305" s="39">
        <f t="shared" si="13"/>
        <v>2</v>
      </c>
      <c r="N305" s="39">
        <f t="shared" si="14"/>
        <v>20</v>
      </c>
    </row>
    <row r="306" spans="1:14" ht="12.75">
      <c r="A306" s="16" t="s">
        <v>578</v>
      </c>
      <c r="B306" s="17" t="s">
        <v>493</v>
      </c>
      <c r="C306" s="16"/>
      <c r="D306" s="16"/>
      <c r="E306" s="16"/>
      <c r="F306" s="16"/>
      <c r="G306" s="16">
        <v>32</v>
      </c>
      <c r="H306" s="16">
        <v>32</v>
      </c>
      <c r="I306" s="16"/>
      <c r="J306" s="16"/>
      <c r="K306" s="16"/>
      <c r="L306" s="39">
        <f t="shared" si="12"/>
        <v>32</v>
      </c>
      <c r="M306" s="39">
        <f t="shared" si="13"/>
        <v>32</v>
      </c>
      <c r="N306" s="39"/>
    </row>
    <row r="307" spans="1:14" ht="26.25" customHeight="1">
      <c r="A307" s="16" t="s">
        <v>577</v>
      </c>
      <c r="B307" s="18" t="s">
        <v>576</v>
      </c>
      <c r="C307" s="16"/>
      <c r="D307" s="16"/>
      <c r="E307" s="16"/>
      <c r="F307" s="16"/>
      <c r="G307" s="16">
        <v>40</v>
      </c>
      <c r="H307" s="16">
        <v>40</v>
      </c>
      <c r="I307" s="16"/>
      <c r="J307" s="16"/>
      <c r="K307" s="16"/>
      <c r="L307" s="39">
        <f t="shared" si="12"/>
        <v>40</v>
      </c>
      <c r="M307" s="39">
        <f t="shared" si="13"/>
        <v>40</v>
      </c>
      <c r="N307" s="39"/>
    </row>
    <row r="308" spans="1:14" ht="12.75">
      <c r="A308" s="16" t="s">
        <v>303</v>
      </c>
      <c r="B308" s="17" t="s">
        <v>314</v>
      </c>
      <c r="C308" s="16">
        <v>20</v>
      </c>
      <c r="D308" s="16">
        <v>20</v>
      </c>
      <c r="E308" s="16"/>
      <c r="F308" s="16"/>
      <c r="G308" s="16">
        <v>28</v>
      </c>
      <c r="H308" s="16">
        <v>28</v>
      </c>
      <c r="I308" s="16"/>
      <c r="J308" s="16"/>
      <c r="K308" s="16"/>
      <c r="L308" s="39">
        <f t="shared" si="12"/>
        <v>28</v>
      </c>
      <c r="M308" s="39">
        <f t="shared" si="13"/>
        <v>8</v>
      </c>
      <c r="N308" s="39">
        <f t="shared" si="14"/>
        <v>40</v>
      </c>
    </row>
    <row r="309" spans="1:14" ht="12.75">
      <c r="A309" s="16" t="s">
        <v>565</v>
      </c>
      <c r="B309" s="17" t="s">
        <v>315</v>
      </c>
      <c r="C309" s="16">
        <v>73</v>
      </c>
      <c r="D309" s="16">
        <v>73</v>
      </c>
      <c r="E309" s="16">
        <v>36.2</v>
      </c>
      <c r="F309" s="16"/>
      <c r="G309" s="16">
        <v>75</v>
      </c>
      <c r="H309" s="16">
        <v>75</v>
      </c>
      <c r="I309" s="16">
        <v>36.2</v>
      </c>
      <c r="J309" s="16"/>
      <c r="K309" s="16">
        <v>1.5</v>
      </c>
      <c r="L309" s="39">
        <f t="shared" si="12"/>
        <v>76.5</v>
      </c>
      <c r="M309" s="39">
        <f t="shared" si="13"/>
        <v>2</v>
      </c>
      <c r="N309" s="111">
        <f t="shared" si="14"/>
        <v>2.73972602739726</v>
      </c>
    </row>
    <row r="310" spans="1:14" ht="12.75">
      <c r="A310" s="16"/>
      <c r="B310" s="17" t="s">
        <v>500</v>
      </c>
      <c r="C310" s="16">
        <v>10</v>
      </c>
      <c r="D310" s="16">
        <v>10</v>
      </c>
      <c r="E310" s="16"/>
      <c r="F310" s="16"/>
      <c r="G310" s="16"/>
      <c r="H310" s="16"/>
      <c r="I310" s="16"/>
      <c r="J310" s="16"/>
      <c r="K310" s="16"/>
      <c r="L310" s="39">
        <f t="shared" si="12"/>
        <v>0</v>
      </c>
      <c r="M310" s="39">
        <f t="shared" si="13"/>
        <v>-10</v>
      </c>
      <c r="N310" s="39">
        <f t="shared" si="14"/>
        <v>-100</v>
      </c>
    </row>
    <row r="311" spans="1:14" ht="12.75">
      <c r="A311" s="16" t="s">
        <v>305</v>
      </c>
      <c r="B311" s="17" t="s">
        <v>316</v>
      </c>
      <c r="C311" s="16">
        <v>841.9</v>
      </c>
      <c r="D311" s="16">
        <v>841.9</v>
      </c>
      <c r="E311" s="16">
        <v>541.8</v>
      </c>
      <c r="F311" s="16"/>
      <c r="G311" s="16">
        <v>880</v>
      </c>
      <c r="H311" s="16">
        <v>880</v>
      </c>
      <c r="I311" s="16">
        <v>550.7</v>
      </c>
      <c r="J311" s="16"/>
      <c r="K311" s="16">
        <v>10</v>
      </c>
      <c r="L311" s="39">
        <f t="shared" si="12"/>
        <v>890</v>
      </c>
      <c r="M311" s="39">
        <f t="shared" si="13"/>
        <v>38.10000000000002</v>
      </c>
      <c r="N311" s="111">
        <f t="shared" si="14"/>
        <v>4.52547808528329</v>
      </c>
    </row>
    <row r="312" spans="1:14" ht="13.5" thickBot="1">
      <c r="A312" s="45" t="s">
        <v>307</v>
      </c>
      <c r="B312" s="46" t="s">
        <v>592</v>
      </c>
      <c r="C312" s="45">
        <v>8006.5</v>
      </c>
      <c r="D312" s="45">
        <v>4526.3</v>
      </c>
      <c r="E312" s="45"/>
      <c r="F312" s="45">
        <v>3480.2</v>
      </c>
      <c r="G312" s="45"/>
      <c r="H312" s="45"/>
      <c r="I312" s="45"/>
      <c r="J312" s="45"/>
      <c r="K312" s="45"/>
      <c r="L312" s="110">
        <f t="shared" si="12"/>
        <v>0</v>
      </c>
      <c r="M312" s="110">
        <f t="shared" si="13"/>
        <v>-8006.5</v>
      </c>
      <c r="N312" s="116">
        <f t="shared" si="14"/>
        <v>-100</v>
      </c>
    </row>
    <row r="313" spans="1:14" s="1" customFormat="1" ht="13.5" thickBot="1">
      <c r="A313" s="117"/>
      <c r="B313" s="118" t="s">
        <v>317</v>
      </c>
      <c r="C313" s="117">
        <v>71658</v>
      </c>
      <c r="D313" s="117">
        <v>64105.3</v>
      </c>
      <c r="E313" s="117">
        <v>26886.7</v>
      </c>
      <c r="F313" s="117">
        <v>7552.7</v>
      </c>
      <c r="G313" s="117">
        <f>G11+G92+G106+G119+G132+G144+G157+G167+G180+G192+G204+G217+G219+G221+G223+G225+G227+G229+G230+G232+G234+G236+G238+G240+G241+G243+G245+G247+G249+G252+G254+G256+G258+G260+G262+G264+G266+G268+G270+G272+G274+G276+G278+G280+G282+G284+G286+G288+G291+G294+G295+G297+G299+G301+G303+G311+G312</f>
        <v>73530.00000000003</v>
      </c>
      <c r="H313" s="117">
        <f>H11+H92+H106+H119+H132+H144+H157+H167+H180+H192+H204+H217+H219+H221+H223+H225+H227+H229+H230+H232+H234+H236+H238+H240+H241+H243+H245+H247+H249+H252+H254+H256+H258+H260+H262+H264+H266+H268+H270+H272+H274+H276+H278+H280+H282+H284+H286+H288+H291+H294+H295+H297+H299+H301+H303+H311+H312</f>
        <v>69925.20000000001</v>
      </c>
      <c r="I313" s="117">
        <f>I11+I92+I106+I119+I132+I144+I157+I167+I180+I192+I204+I217+I219+I221+I223+I225+I227+I229+I230+I232+I234+I236+I238+I240+I241+I243+I245+I247+I249+I252+I254+I256+I258+I260+I262+I264+I266+I268+I270+I272+I274+I276+I278+I280+I282+I284+I286+I288+I291+I294+I295+I297+I299+I301+I303+I311+I312</f>
        <v>30057.199999999997</v>
      </c>
      <c r="J313" s="117">
        <f>J11+J92+J106+J119+J132+J144+J157+J167+J180+J192+J204+J217+J219+J221+J223+J225+J227+J229+J230+J232+J234+J236+J238+J240+J241+J243+J245+J247+J249+J252+J254+J256+J258+J260+J262+J264+J266+J268+J270+J272+J274+J276+J278+J280+J282+J284+J286+J288+J291+J294+J295+J297+J299+J301+J303+J311+J312</f>
        <v>3604.7999999999997</v>
      </c>
      <c r="K313" s="117">
        <f>K11+K92+K106+K119+K132+K144+K157+K167+K180+K192+K204+K217+K219+K221+K223+K225+K227+K229+K230+K232+K234+K236+K238+K240+K241+K243+K245+K247+K249+K252+K254+K256+K258+K260+K262+K264+K266+K268+K270+K272+K274+K276+K278+K280+K282+K284+K286+K288+K291+K294+K295+K297+K299+K301+K303+K311+K312</f>
        <v>1812.0000000000002</v>
      </c>
      <c r="L313" s="117">
        <f t="shared" si="12"/>
        <v>75342.00000000003</v>
      </c>
      <c r="M313" s="117">
        <f t="shared" si="13"/>
        <v>1872.000000000029</v>
      </c>
      <c r="N313" s="119">
        <f t="shared" si="14"/>
        <v>2.6124089424768053</v>
      </c>
    </row>
    <row r="314" spans="1:14" s="1" customFormat="1" ht="12.75">
      <c r="A314" s="39"/>
      <c r="B314" s="40" t="s">
        <v>318</v>
      </c>
      <c r="C314" s="39">
        <v>13451</v>
      </c>
      <c r="D314" s="39">
        <v>12887.2</v>
      </c>
      <c r="E314" s="39">
        <v>1093.2</v>
      </c>
      <c r="F314" s="39">
        <v>563.8</v>
      </c>
      <c r="G314" s="39">
        <v>14744.4</v>
      </c>
      <c r="H314" s="39">
        <v>14729.4</v>
      </c>
      <c r="I314" s="39">
        <v>1311.5</v>
      </c>
      <c r="J314" s="39">
        <v>15</v>
      </c>
      <c r="K314" s="39"/>
      <c r="L314" s="39">
        <f t="shared" si="12"/>
        <v>14744.4</v>
      </c>
      <c r="M314" s="39">
        <f t="shared" si="13"/>
        <v>1293.3999999999996</v>
      </c>
      <c r="N314" s="111">
        <f t="shared" si="14"/>
        <v>9.615641959705595</v>
      </c>
    </row>
    <row r="315" spans="1:14" s="1" customFormat="1" ht="13.5" thickBot="1">
      <c r="A315" s="110"/>
      <c r="B315" s="115" t="s">
        <v>319</v>
      </c>
      <c r="C315" s="110">
        <v>17864.9</v>
      </c>
      <c r="D315" s="110">
        <v>17864.9</v>
      </c>
      <c r="E315" s="110">
        <v>13180.1</v>
      </c>
      <c r="F315" s="110"/>
      <c r="G315" s="110">
        <v>20316</v>
      </c>
      <c r="H315" s="110">
        <v>20316</v>
      </c>
      <c r="I315" s="110">
        <v>14889.6</v>
      </c>
      <c r="J315" s="110"/>
      <c r="K315" s="110"/>
      <c r="L315" s="110">
        <f t="shared" si="12"/>
        <v>20316</v>
      </c>
      <c r="M315" s="110">
        <f t="shared" si="13"/>
        <v>2451.0999999999985</v>
      </c>
      <c r="N315" s="116">
        <f t="shared" si="14"/>
        <v>13.720199945143822</v>
      </c>
    </row>
    <row r="316" spans="1:14" s="130" customFormat="1" ht="13.5" thickBot="1">
      <c r="A316" s="126"/>
      <c r="B316" s="127" t="s">
        <v>587</v>
      </c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9"/>
      <c r="N316" s="128"/>
    </row>
    <row r="317" spans="1:14" ht="13.5" thickBot="1">
      <c r="A317" s="37"/>
      <c r="B317" s="124" t="s">
        <v>585</v>
      </c>
      <c r="C317" s="125">
        <v>62671.5</v>
      </c>
      <c r="D317" s="125">
        <v>60601.8</v>
      </c>
      <c r="E317" s="125">
        <v>27287.8</v>
      </c>
      <c r="F317" s="125">
        <v>2069.7</v>
      </c>
      <c r="G317" s="59">
        <v>73530</v>
      </c>
      <c r="H317" s="59">
        <v>69925.2</v>
      </c>
      <c r="I317" s="59">
        <v>30057.2</v>
      </c>
      <c r="J317" s="59">
        <v>3604.8</v>
      </c>
      <c r="K317" s="59">
        <v>1812</v>
      </c>
      <c r="L317" s="59">
        <v>75342</v>
      </c>
      <c r="M317" s="59">
        <f>G317-C317</f>
        <v>10858.5</v>
      </c>
      <c r="N317" s="131">
        <f>M317/C317*100</f>
        <v>17.32605729877217</v>
      </c>
    </row>
    <row r="318" spans="1:14" ht="12.75">
      <c r="A318" s="10"/>
      <c r="B318" s="122" t="s">
        <v>318</v>
      </c>
      <c r="C318" s="123">
        <v>14694.4</v>
      </c>
      <c r="D318" s="123">
        <v>14112.6</v>
      </c>
      <c r="E318" s="123">
        <v>1150.4</v>
      </c>
      <c r="F318" s="123">
        <v>581.8</v>
      </c>
      <c r="G318" s="39">
        <v>14744.4</v>
      </c>
      <c r="H318" s="39">
        <v>14729.4</v>
      </c>
      <c r="I318" s="39">
        <v>1311.5</v>
      </c>
      <c r="J318" s="39">
        <v>15</v>
      </c>
      <c r="K318" s="39"/>
      <c r="L318" s="39">
        <v>14744.4</v>
      </c>
      <c r="M318" s="39">
        <v>50</v>
      </c>
      <c r="N318" s="39">
        <v>0.3</v>
      </c>
    </row>
    <row r="319" spans="1:14" ht="13.5" thickBot="1">
      <c r="A319" s="45"/>
      <c r="B319" s="120" t="s">
        <v>581</v>
      </c>
      <c r="C319" s="121">
        <v>18824</v>
      </c>
      <c r="D319" s="121">
        <v>18824</v>
      </c>
      <c r="E319" s="121">
        <v>13848.3</v>
      </c>
      <c r="F319" s="46"/>
      <c r="G319" s="110">
        <v>20316</v>
      </c>
      <c r="H319" s="110">
        <v>20316</v>
      </c>
      <c r="I319" s="110">
        <v>14889.6</v>
      </c>
      <c r="J319" s="110"/>
      <c r="K319" s="110"/>
      <c r="L319" s="110">
        <v>20316</v>
      </c>
      <c r="M319" s="110">
        <v>1492</v>
      </c>
      <c r="N319" s="110">
        <v>7.9</v>
      </c>
    </row>
  </sheetData>
  <printOptions/>
  <pageMargins left="0.75" right="0.75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Jonavos r. svivaldybės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Administracijos direktorius</dc:creator>
  <cp:keywords/>
  <dc:description/>
  <cp:lastModifiedBy> </cp:lastModifiedBy>
  <cp:lastPrinted>2006-01-30T08:33:16Z</cp:lastPrinted>
  <dcterms:created xsi:type="dcterms:W3CDTF">2005-11-03T14:08:49Z</dcterms:created>
  <dcterms:modified xsi:type="dcterms:W3CDTF">2006-01-30T12:05:05Z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1568733319</vt:i4>
  </property>
  <property fmtid="{D5CDD505-2E9C-101B-9397-08002B2CF9AE}" pid="3" name="_EmailSubject">
    <vt:lpwstr/>
  </property>
  <property fmtid="{D5CDD505-2E9C-101B-9397-08002B2CF9AE}" pid="4" name="_AuthorEmail">
    <vt:lpwstr>finansu.skyrius@jonava.lt</vt:lpwstr>
  </property>
  <property fmtid="{D5CDD505-2E9C-101B-9397-08002B2CF9AE}" pid="5" name="_AuthorEmailDisplayName">
    <vt:lpwstr>Danutė Petronienė, Jonavos r. savivaldybės adm., finansų ir biudžeto sk.</vt:lpwstr>
  </property>
  <property fmtid="{D5CDD505-2E9C-101B-9397-08002B2CF9AE}" pid="6" name="_ReviewingToolsShownOnce">
    <vt:lpwstr/>
  </property>
</Properties>
</file>