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'Lapas1'!$A$1:$H$370</definedName>
  </definedNames>
  <calcPr fullCalcOnLoad="1"/>
</workbook>
</file>

<file path=xl/sharedStrings.xml><?xml version="1.0" encoding="utf-8"?>
<sst xmlns="http://schemas.openxmlformats.org/spreadsheetml/2006/main" count="604" uniqueCount="425">
  <si>
    <t>4.2.1.22. Rekonstruoti Gaižiūnų gelež. st. kaimo gatvę</t>
  </si>
  <si>
    <t>4.2.1.23. Pratęsti Rambyno g.</t>
  </si>
  <si>
    <t>4.2.1.24. Rekonstruoti Girelės g.</t>
  </si>
  <si>
    <t>4.2.2.1. Atnaujinti šaligatv. Chemikų g.</t>
  </si>
  <si>
    <t>4.2.2.2. Atnaujinti šaligatv. Parko g.</t>
  </si>
  <si>
    <t>4.2.2.3. Įrengti šaligatv. Birutės g.</t>
  </si>
  <si>
    <t>4.2.2.4. Įrengti šaligatv. P.Vaičiūno g.</t>
  </si>
  <si>
    <t>4.2.2.5. Atnaujinti šaligatvius Žeimių g.</t>
  </si>
  <si>
    <t>4.2.2.6. Įrengti šaligatvį Užusalių k. Taikos g. dešinėje pusėje</t>
  </si>
  <si>
    <t>4.2.2.7. Įrengti šaligatvius Ruklos miestelyje</t>
  </si>
  <si>
    <t>4.2.3.12. Įrengti Lietavos g. 49 įvažiavimą ir maš.st.a.</t>
  </si>
  <si>
    <t>4.2.3.14. Atnaujinti maš. st. a. prie Kultūros centro</t>
  </si>
  <si>
    <t>4.3.1.9. Įrengti apšvietimą daugiabučių gyv. namų kiemuose</t>
  </si>
  <si>
    <t>1.1.1.8. Rekonstruoti l/d "Pakalnutė"</t>
  </si>
  <si>
    <t>2.2.1.1. Rekonstruoti Vaikų globos namus</t>
  </si>
  <si>
    <t>3.4.1.4. Įrengti krepšinio a. Ragožių k.</t>
  </si>
  <si>
    <t>3.4.1.5. Įrengti krepšinio a. Ruklos mstl.</t>
  </si>
  <si>
    <t>4.3.1.6. Įrengti sporto a. Naujasodžio k.</t>
  </si>
  <si>
    <t>1.1.2.1. Parengti investicinį projektą kurenamos šiaudais katilinės Bukonyse</t>
  </si>
  <si>
    <t>1.2.1.1. Suprojektuoti vandentiekio ir nuotekų tinklus Jonavos m. centrinėje dalyje</t>
  </si>
  <si>
    <t>1.2.1.2. Parengti stoties rajono g. nuotekų tinklų tech.projektą</t>
  </si>
  <si>
    <t>1.2.2.4. Įgyvendinti projektą "Bukonių seniūnijos vandentvarkos sistemų tobulinimas"</t>
  </si>
  <si>
    <t>2.2.1.8. Suremontuoti Žeimių sen. priešgaisrinės tarnybos pastatą</t>
  </si>
  <si>
    <t>2.2.1.9. Nuprikti mašiną priešgaisrinei tarnybai</t>
  </si>
  <si>
    <t>2.2.1.10. Nupirkti mašiną policijos komisariatui</t>
  </si>
  <si>
    <t>2.2.1.11. Įgyvenditi programą "Saugus pilietis - saugus rytojus"</t>
  </si>
  <si>
    <t>3.1.5.2. Įrengti informacinius stendus prie kultūros paveldo objektų</t>
  </si>
  <si>
    <t xml:space="preserve">3.1.5.3. Įrengti informacinius kelio ženklus prie kultūros paveldo objektų </t>
  </si>
  <si>
    <t>3.3.1.2. Parengti esamų ir suprojektuotų dviračių takų sujungimo per Jonavos m. centrą spec. planą</t>
  </si>
  <si>
    <t>3.3.2.1. Parengti dviračių tako Jonava - Rukla projektą</t>
  </si>
  <si>
    <t>3.1.2. Palaikyti drenažo sist., kaimo gyvenviečių ir laukų bendro naudojimo sausinimo sist. vandens nuleidimo požeminiais ir atvirais kolektoriais tinklo ir jame esančių hidrotechninių statinių tech. būklę</t>
  </si>
  <si>
    <t>3.1.2.3. Sutvarkyti  Batėgalos vandenvietės melioracijos sistemą</t>
  </si>
  <si>
    <t>3.1.2.5. Įrengti drenažą Upninkų gyv.</t>
  </si>
  <si>
    <t>3.1.2.6. Įgyvendinti melioracijos investicijų programą</t>
  </si>
  <si>
    <t>3.1.2.4. Suremontuoti drenažą Žeimių gelež.stot. k.</t>
  </si>
  <si>
    <t>3.4.1.2. Sutvarkyti Mažųjų Žinėnų piliakalnį</t>
  </si>
  <si>
    <t xml:space="preserve">3.4.1.3. Restauruoti Kosakovskių šeimos koplytėles (AtV 352) </t>
  </si>
  <si>
    <t>3.4.1.4. Suremontuori Kulvos senosios bažnyčios varpinę</t>
  </si>
  <si>
    <t>3.4.1.5. Suremontuoti Žeimių bažnyčią</t>
  </si>
  <si>
    <t xml:space="preserve">3.4.1.6. Nupirkti Kulvos parką bendruomenės reikmėms </t>
  </si>
  <si>
    <t>4.2.3.6. Išplatinti mašinų st. a. prie Chemikų g. 25, 27, 29, 31, 35, 60, 64, 66, 80, 82, 118</t>
  </si>
  <si>
    <t>4.2.3.13. Įrengti maš.st.a. Taikos g.20,26</t>
  </si>
  <si>
    <t>Ekonomikos ir turto sk. vedėjas</t>
  </si>
  <si>
    <t>2.4.2.1. Įsigyti soc. būstą</t>
  </si>
  <si>
    <t>3.4.2. Gerinti mokyklų sporto salių ir stadionų būklę, sudarant sąlygas vietinei bendruomenei sportuoti juose</t>
  </si>
  <si>
    <t>3.4.2.2. Suremontuoti J.Vareikio pagr. m-klos sporto salę ir san. mazgus</t>
  </si>
  <si>
    <t>3.4.2.3. Suremontuoti A. Kulviečio pagr. m-klos sporto salę</t>
  </si>
  <si>
    <t>2.3.1.2. Įsteigti apleistų vaikų dienos centrą Užusalių sen.</t>
  </si>
  <si>
    <t>2.3.1.1. Įsteigti apleistų vaikų dienos centrą Žeimių sen.</t>
  </si>
  <si>
    <t>Uždavinys 3.2. Skatinti sveiką gyvenseną ir ligų prevenciją</t>
  </si>
  <si>
    <t>3.2.2. Remti bendruomenių sveikatingumo ir sveikatinimo programas</t>
  </si>
  <si>
    <t>Iš viso uždavinys 3.2.</t>
  </si>
  <si>
    <t>Iš viso uždavinys 3.1.</t>
  </si>
  <si>
    <t>3.2.2.1. Įgyvendinti visuomenės sveikatos specialiąją programą</t>
  </si>
  <si>
    <t>1.1.1.3. Perkelti m/d "Šilelis" katilinę į rūsį</t>
  </si>
  <si>
    <t>Strat. pl. ir invest. sk. vedėjas</t>
  </si>
  <si>
    <t>Uždavinys 1.3. Organizuoti tarptautiniu ir šalies mastu renginius, ypatingą dėmesį skiriant tradiciniams renginiams</t>
  </si>
  <si>
    <t>1.3.1. Parengti kultūros, meno ir sporto projektų įgyvendinimo programas, siekiant pritraukti dalyvius iš užsienio</t>
  </si>
  <si>
    <t>1.3.1.1. Įgyvendinti Kultūros centro renginių programą</t>
  </si>
  <si>
    <t>1.2.1.1. Rengti kompiuterinio raštingumo kursus</t>
  </si>
  <si>
    <t>Strat. pl. ir  invest. sk. vedėjas</t>
  </si>
  <si>
    <t>Uždavinys 1.3. Skatinti paslaugų sektoriaus plėtrą</t>
  </si>
  <si>
    <t>1.3.2. Parengti ir įgyvendinti paslaugų sektoriaus plėtros Jonavos m. projektą</t>
  </si>
  <si>
    <t>1.3.2.1. Parengti Jonavos m. didž. prekybos centrų, paslaugų įm. ir pramogų centrų išdėstymo spec. planą</t>
  </si>
  <si>
    <t>3.2.1.1. Parengti Taurostos parko detalųjį planą</t>
  </si>
  <si>
    <t>Kulvos seniūnas, Strat. pl. ir invest. sk. vedėjas</t>
  </si>
  <si>
    <t>1.3.1.2. Įrengti dek. apšvietimą Jonavos m. bažnyčios pastatui</t>
  </si>
  <si>
    <t xml:space="preserve">4.3.4.2.  Įrengti Žeimių g. ir Lietavos g. žiedinę sankryžą </t>
  </si>
  <si>
    <t>4.3.4.1. Parengti Žeimių g. ir Lietavos g. žiedinės sankryžos įrenginimo techninį projektą</t>
  </si>
  <si>
    <t>Atsakingas asmuo</t>
  </si>
  <si>
    <t>Uždavinys 1.4. Siekti, jog Savivaldybėje veiklą vykdančios įmonės bendradarbiautų gerinant Savivaldybės įvaizdį</t>
  </si>
  <si>
    <t>1.4.2. Kartu su pramonininkų asociacija ir kitomis verslininkų asociacijomis organizuoti kasmetinius verslo apdovanojimų renginius ir juos pristatyti Lietuvos ir tarptautiniu mastu.</t>
  </si>
  <si>
    <t>Uždavinys 2.1. Plėtoti atvirą bendruomenei savivaldą</t>
  </si>
  <si>
    <t>2.1.2.Remti nevyriausybinių organizacijų iniciatyvas</t>
  </si>
  <si>
    <t>Uždavinys 2.3. Bendradarbiauti su kitomis Lietuvos ir užsienio savivaldybėmis</t>
  </si>
  <si>
    <t>2.3.1.Plėtoti ryšius su užsienio šalių savivaldybėmis</t>
  </si>
  <si>
    <t>Uždavinys 2.4. Plėtoti bendradarbiavimą su valstybinėmis institucijomis ir užsienio šalių diplomatinėmis atstovybėmis</t>
  </si>
  <si>
    <t>2.4.2. Užmegzti ir išplėtoti santykius su valstybinėmis institucijomis</t>
  </si>
  <si>
    <t>Ruklos seniūnas</t>
  </si>
  <si>
    <t>Uždavinys 1.1. Skatinti aukštą pridėtinę vertę kuriančio verslo plėtotę</t>
  </si>
  <si>
    <t>1.1.2. Skatinti informacinių technologijų naudojimą versle</t>
  </si>
  <si>
    <t>1.1.4. Vystyti Jonavos verslo informacijos centro veiklą</t>
  </si>
  <si>
    <t>Uždavinys 1.4. Skatinti laisvalaikio užimtumo ir rekreacijos sektoriaus plėtotę</t>
  </si>
  <si>
    <t>1.4.1. Parengti bendrąjį planą ir jame numatyti zonas pramogų ir rekreacijos sektoriaus plėtrai</t>
  </si>
  <si>
    <t>1.4.3. Parengti ir įgyvendinti miesto pramogų centro projektą</t>
  </si>
  <si>
    <t>Priemonės pavadinimas</t>
  </si>
  <si>
    <t>Lėšų poreikis 2006-2007 m., tūkst.Lt</t>
  </si>
  <si>
    <t>Lėšų poreikis 2006 m., tūkst. Lt</t>
  </si>
  <si>
    <t>Savivaldybės biudžeto lėšos</t>
  </si>
  <si>
    <t>Valstybės biudžeto lėšos</t>
  </si>
  <si>
    <t>ES fondai, kiti fondai</t>
  </si>
  <si>
    <t>Lėšų poreikis 2007 m., tūkst. Lt</t>
  </si>
  <si>
    <t>Privačios lėšos</t>
  </si>
  <si>
    <t>Iš viso tikslas 1</t>
  </si>
  <si>
    <t>Iš viso tikslas 2</t>
  </si>
  <si>
    <t>Iš viso uždavinys 1.1</t>
  </si>
  <si>
    <t>Iš viso uždavinys 1.2</t>
  </si>
  <si>
    <t>Iš viso uždavinys 1.4</t>
  </si>
  <si>
    <t>Iš viso uždavinys 2.1</t>
  </si>
  <si>
    <t>Iš viso uždavinys 2.3</t>
  </si>
  <si>
    <t>Iš viso uždavinys 2.4</t>
  </si>
  <si>
    <t>Iš viso uždavinys 3.1</t>
  </si>
  <si>
    <t>Iš viso uždavinys 3.2</t>
  </si>
  <si>
    <t>Iš viso tikslas 3</t>
  </si>
  <si>
    <t>Iš viso uždavinys 4.1</t>
  </si>
  <si>
    <t>Iš viso uždavinys 4.2</t>
  </si>
  <si>
    <t>Iš viso uždavinys 4.3</t>
  </si>
  <si>
    <t>Uždavinys 2.1. Skatinti investicijas Jonavos rajono savivaldybėje</t>
  </si>
  <si>
    <t>2.1.3. Vystyti numatomų „plyno lauko“ zonų infrastruktūrą</t>
  </si>
  <si>
    <t>Uždavinys 3.1. Siekti aukšto užimtumo lygio</t>
  </si>
  <si>
    <t>3.1.1. Rengti ir vykdyti įvairias užimtumo programas</t>
  </si>
  <si>
    <t>Uždavinys 3.2. Didinti darbo jėgos konkurencingumą</t>
  </si>
  <si>
    <t>3.2.4. Plėtoti VšĮ Suaugusių švietimo ir kvalifikacijos kėlimo centro veiklą, sudarant įmonėms galimybę organizuoti savo personalo mokymus pagal individualias programas</t>
  </si>
  <si>
    <t>Uždavinys 4.1. Gerinti ir plėtoti kelių infrastruktūrą</t>
  </si>
  <si>
    <t>4.1.2. Parengti ir įgyvendinti žvyrkelių asfaltavimo programą</t>
  </si>
  <si>
    <t>Uždavinys 4.2. Plėtoti gatvių infrastruktūrą Jonavos rajono savivaldybėje</t>
  </si>
  <si>
    <t>4.2.1. Išasfaltuoti gatves Savivaldybės miesteliuose</t>
  </si>
  <si>
    <t>4.2.2. Įrengti šaligatvius pagrindinėse miesto ir miestelių gatvėse</t>
  </si>
  <si>
    <t>Miesto seniūnas</t>
  </si>
  <si>
    <t>4.2.3. Tobulinti įvažiavimus į daugiabučių namų kiemus ir kiemų aikšteles</t>
  </si>
  <si>
    <t>Uždavinys 4.3. Diegti eismo saugos priemones</t>
  </si>
  <si>
    <t>4.3.1.Plėtoti ir modernizuoti Jonavos rajono savivaldybės miesto ir miestelių gatvių apšvietimo sistemą</t>
  </si>
  <si>
    <t>Seniūnai</t>
  </si>
  <si>
    <t>4.3.4. Parengti ir įgyvendinti saugaus eismo priemonių programą</t>
  </si>
  <si>
    <t>Žeimių seniūnas</t>
  </si>
  <si>
    <t>Bukonių seniūnas</t>
  </si>
  <si>
    <t>Jonavos VIC direktorius</t>
  </si>
  <si>
    <t>Vyr. architekto skyriaus vedėjas</t>
  </si>
  <si>
    <t>Iš viso tikslas 4</t>
  </si>
  <si>
    <t>Uždavinys 1.1. Modernizuoti ir racionaliai plėtoti optimalų švietimo ir ugdymo įstaigų tinklą</t>
  </si>
  <si>
    <t>1.1.5. Parengti ir įgyvendinti informacinių technologijų diegimo švietimo įstaigose programą</t>
  </si>
  <si>
    <t>Švietimo, kultūros ir sporto skyriaus vedėjas</t>
  </si>
  <si>
    <t>Uždavinys 1.3. Plėtoti mokymosi visą gyvenimą galimybes</t>
  </si>
  <si>
    <t>1.3.4. Sukurti profesinio informavimo ir konsultavimo sistemą. Organizuoti sistemingą pedagogų kvalifikacijos kėlimą atsižvelgiant į žinių visuomenės reikmes</t>
  </si>
  <si>
    <t>Iš viso uždavinys 1.3</t>
  </si>
  <si>
    <t>Uždavinys 2.1. Išplėtoti socialines paslaugas socialiai pažeidžiamoms gyventojų grupėms</t>
  </si>
  <si>
    <t>2.1.2. Plėtoti socialinių paslaugų socialiai pažeidžiamiems žmonėms teikimą namuose</t>
  </si>
  <si>
    <t>2.1.2.1. Įkurti papildomus etatus socialinių paslaugų teikimui (8 etatai seniūnijose ir 3 mieste)</t>
  </si>
  <si>
    <t>2.1.2.2. Įsteigti Žeimių miestelyje socialinių  paslaugų centrą</t>
  </si>
  <si>
    <t>Uždavinys 2.2. Modernizuoti ir plėtoti socialines paslaugas teikiančias įstaigas</t>
  </si>
  <si>
    <t>2.2.1. Rekonstruoti socialinių įstaigų pastatus</t>
  </si>
  <si>
    <t>Iš viso uždavinys 2.2</t>
  </si>
  <si>
    <t>Uždavinys 2.3. Didinti vaikų teisių apsaugos ir jų asocialaus elgesio bei nusikalstamumo prevencijos veiksmingumą</t>
  </si>
  <si>
    <t>2.3.1. Įsteigti miesto seniūnijoje apleistų vaikų dienos centrą, kuris teiktų pedagoginę, medicininę, socialinę, psichologinę pagalbą ir organizuotų jų užimtumą</t>
  </si>
  <si>
    <t>Uždavinys 2.4. Plėtoti socialinio būsto teikimo paslaugas</t>
  </si>
  <si>
    <t>2.4.1.Užtikrinti turimo socialinio būsto efektyvų naudojimą, parengiant ir įgyvendinant socialinio būsto naudojimo programą</t>
  </si>
  <si>
    <t>2.4.2.Plėtoti socialinio būsto pasiūlą nepakankamas pajamas turintiems subjektams</t>
  </si>
  <si>
    <t>Uždavinys 3.1. Modernizuoti ir racionaliai plėtoti sveikatos priežiūros paslaugas teikiančių įstaigų tinklą</t>
  </si>
  <si>
    <t>3.1.1. Parengti sveikatos priežiūros įstaigų modernizavimo ir pastatų rekonstrukcijos programą</t>
  </si>
  <si>
    <t>3.1.1.1. Renovuoti VšĮ Jonavos ligoninės pastatą</t>
  </si>
  <si>
    <t>Uždavinys 3.4. Modernizuoti ir plėtoti sporto bei sveikatinimo įstaigų infrastruktūrą</t>
  </si>
  <si>
    <t xml:space="preserve">3.4.1. Plėtoti ir rekonstruoti sporto aikštynus, bėgimo takus, žaidimų aikšteles </t>
  </si>
  <si>
    <t>3.4.1.2. Parengti Ruklos seniūnijos sporto aikštyno projektą</t>
  </si>
  <si>
    <t>3.4.1.3. Suremontuoti Jonavos kūno kultūros ir sporto centro pastatą</t>
  </si>
  <si>
    <t>JKKSC direktorius</t>
  </si>
  <si>
    <t>Iš viso uždavinys 3.4</t>
  </si>
  <si>
    <t>3.4.1.1. Įrengti riedučių ir riedlenčių parką</t>
  </si>
  <si>
    <t>Iš viso tikslas3</t>
  </si>
  <si>
    <t>Iš viso Pažangi bendruomenė (C)</t>
  </si>
  <si>
    <t>Iš viso Moderni ekonomika (B)</t>
  </si>
  <si>
    <t>Iš viso Patraukli savivaldybė (A)</t>
  </si>
  <si>
    <t>Uždavinys 1.1. Mažinti oro taršą ir didinti energetinį efektyvumą</t>
  </si>
  <si>
    <t>1.1.1. Modernizuoti Jonavos rajono šilumos ūkio ir didinti visuomeninės reikšmės pastatų energetinį efektyvumą</t>
  </si>
  <si>
    <t>Uždavinys 1.2. Modernizuoti ir plėtoti vandentvarkos infrastruktūrą</t>
  </si>
  <si>
    <t>1.2.1. Įgyvendinti Neries upės baseino investicinius projektus</t>
  </si>
  <si>
    <t>1.2.2. Parengti ir įgyvendinti vandentvarkos projektus mažose gyvenvietėse (iki 500 gyventojų)</t>
  </si>
  <si>
    <t>Uždavinys 1.3. Įdiegti Kauno regiono atliekų tvarkymo sistemą Savivaldybėje</t>
  </si>
  <si>
    <t>1.3.1. Įgyvendinti investicinį projektą</t>
  </si>
  <si>
    <t>Uždavinys 1.4. Planuoti ir tvarkyti žmogaus pažeistą aplinką</t>
  </si>
  <si>
    <t>1.4.1. Išvalyti užterštas teritorijas</t>
  </si>
  <si>
    <t>Uždavinys 2.1. Plėtoti gyvenamųjų zonų infrastruktūrą</t>
  </si>
  <si>
    <t>2.1.1. Sistemingai plėsti ir vystyti gyvenamąsias zonas</t>
  </si>
  <si>
    <t>Uždavinys 2.2. Gerinti gyvenamosios aplinkos kokybę</t>
  </si>
  <si>
    <t>2.2.1.1. Remti policijo komisariato rengiamas programas</t>
  </si>
  <si>
    <t>Uždavinys 3.1. Parengti ir įgyvendinti Jonavos rajono savivaldybės turizmo plėtros programą</t>
  </si>
  <si>
    <t>3.1.1. Parengti ir įgyvendinti Jonavos rajono savivaldybės turizmo plėtros programą</t>
  </si>
  <si>
    <t>Uždavinys 3.2. Plėtoti rekreacines zonas</t>
  </si>
  <si>
    <t>3.2.1. Parengti ir reklamuoti rekreacinių teritorijų plėtros projektus</t>
  </si>
  <si>
    <t>3.2.3. Pritaikyti vandens telkinius rekreacijos reikmėms.</t>
  </si>
  <si>
    <t>3.3.1. Parengti dviračių takų infrastruktūros plėtros Jonavos mieste projektą ir jį įgyvendinti</t>
  </si>
  <si>
    <t>3.3.1.1. Įrengti dviračių taką palei tvenkinius</t>
  </si>
  <si>
    <t>Dumsių seniūnas</t>
  </si>
  <si>
    <t>Iš viso uždavinys 3.3</t>
  </si>
  <si>
    <t>Iš viso Žmogui draugiška aplinka (D)</t>
  </si>
  <si>
    <t>Uždavinys 3.1. Plėtoti žemės ūkio infrastruktūrą</t>
  </si>
  <si>
    <t>3.1.2.1. Rekonstruoti sausinimo sistemos defektus Išorų k. ir Kalnėnų k. Užasalių seniūnijoje</t>
  </si>
  <si>
    <t>3.1.2.2. Parengti investicinį projektą melioracijos sistemų rekonstrukcijai Bukonių k. ir Liepių k.</t>
  </si>
  <si>
    <t>Užusalių seniūnas</t>
  </si>
  <si>
    <t>Kulvos seniūnas</t>
  </si>
  <si>
    <t>Uždavinys 3.4. Išsaugoti kultūrinį paveldą kaime</t>
  </si>
  <si>
    <t>3.4.1. Restauruoti ir pritaikyti turizmo, kaimo bendruomenių ar rekreacijos poreikiams dvaro sodybas, parkus, kitus architektūros bei istorijos paminklus</t>
  </si>
  <si>
    <t>3.4.3. Restauruoti ir išsaugoti etnografinio paveldo objektus.</t>
  </si>
  <si>
    <t>Iš viso Šiuolaikiškas kaimas (E)</t>
  </si>
  <si>
    <t>4.3.1.1. Įrengti Širvių kaimo gatvės apšvietimą</t>
  </si>
  <si>
    <t>3.1.5 Sukurti efekyvią turistų informavimo sistemą</t>
  </si>
  <si>
    <t>3.1.5.1. Įrengti informacinį stendą Šveicarijos gyvenvietėje</t>
  </si>
  <si>
    <t>4.3.1.2. Įrengti Čičinų kaimo gatvių apšvietimą</t>
  </si>
  <si>
    <t>4.3.1.3. Įrengti Ručiūnų kaimo gatvių apšvietimą</t>
  </si>
  <si>
    <t>2.2.1.5. Šilų seniūnijos pastatų priešgaisrinės signalizacijos įrengimas</t>
  </si>
  <si>
    <t>Šilų seniūnas</t>
  </si>
  <si>
    <t>4.3.1.4. Įrengti gatvių apšvietimą Aklojo ežero kaime</t>
  </si>
  <si>
    <t>1.1.1.1. Pakeisti langus Panoterių bibliotekoje</t>
  </si>
  <si>
    <t>4.3.1.5. Įrengti gatvių apšvietimą Upninkėlių ir Kunigiškių kaimuose</t>
  </si>
  <si>
    <t>Upninkų seniūnas</t>
  </si>
  <si>
    <t>4.3.1.6. Įrengti Užusalių gyvenv. šalutinių gatvių apšvietimą</t>
  </si>
  <si>
    <t>1.1.1.2. Pakeisti langus Žeimių seniūnijos administracijos pastate</t>
  </si>
  <si>
    <t>4.3.1.7. Įrengti apšvietimą Naujasodžio ir Žeimių geležinkelio stoties kaimuose</t>
  </si>
  <si>
    <t>3.2.3.1. Išvalyti miesto tvenkinius ir Varnutės upelį</t>
  </si>
  <si>
    <t>VšĮ Jonavos ligoninės vyr. gydytojas</t>
  </si>
  <si>
    <t>1.1.1.3. Renovuoti Ruklos J.Stanislausko vidurinę mokyklą</t>
  </si>
  <si>
    <t xml:space="preserve">1.1.1.2. Rekonstruoti Užusalių pagrindinę mokyklą </t>
  </si>
  <si>
    <t xml:space="preserve">1.1.1.1. Rekonstruoti Bukonių pagrindinę mokyklą </t>
  </si>
  <si>
    <t>4.3.1.8. Renovuoti gatvių apšvietimą miesto gatvėse</t>
  </si>
  <si>
    <t>1.4.1.1. Parengti Jonavos r. bendrąjį planą</t>
  </si>
  <si>
    <t>1.4.1.2. Parengti Jonavos m. bendrąjį planą</t>
  </si>
  <si>
    <t>3.1.1.2. Nupirkti modernios medicininės įrangos VšĮ Jonavos ligoninei</t>
  </si>
  <si>
    <t>3.1.1.3. Perkelti VšĮ Jonavos GMP stotį į Žeimių g. 19</t>
  </si>
  <si>
    <t>Vyr. specialistas (paminklotvarka)</t>
  </si>
  <si>
    <t>Vyr. architekto sk. vedėjas</t>
  </si>
  <si>
    <t>2.4.1.1. Suremontuoti savivaldybės butus</t>
  </si>
  <si>
    <t>2.2.1.2. Rekonstruoti policijos komisariatos pastatą</t>
  </si>
  <si>
    <t>Petronienei</t>
  </si>
  <si>
    <t>Kiek kainuoja policijos komisariato pastato rekonstrukcija, kada ji bus atliekama</t>
  </si>
  <si>
    <t>Komisaras</t>
  </si>
  <si>
    <t>Mokyklos direktorius</t>
  </si>
  <si>
    <t>Stupurienei</t>
  </si>
  <si>
    <t xml:space="preserve">Ar bus prašoma stadionui </t>
  </si>
  <si>
    <t>Ar bus pritraukta daugiau lėšų KKSC pastato renovacijai, ar bus prašoma kitiems metams</t>
  </si>
  <si>
    <t>Jakštui</t>
  </si>
  <si>
    <t>Koks jo renginių kaimui biudžetas</t>
  </si>
  <si>
    <t>Lakačauskienei</t>
  </si>
  <si>
    <t>Ar numato 2007 m. tą patį lygį</t>
  </si>
  <si>
    <t>Jagelavičienei</t>
  </si>
  <si>
    <t>Ar bus AIKOS</t>
  </si>
  <si>
    <t>Dėl 3 p. 134</t>
  </si>
  <si>
    <t>Pilipavičiui</t>
  </si>
  <si>
    <t>Ar galvoja apie soc. Paslaugų centrą Žeimiiuose</t>
  </si>
  <si>
    <t>Kiek planuojama naujų soc. Etatų kaina</t>
  </si>
  <si>
    <t>Laimikiui</t>
  </si>
  <si>
    <t>Ar plauoja  apleistų vaikų dienos centrus Žeimiuose ir Užusaliuose</t>
  </si>
  <si>
    <t>Kas atsakingas už savivaldybės butų kap. Remontą</t>
  </si>
  <si>
    <t>Ar aktuali dar hidroelektrinės ant Lokės upelio tema?</t>
  </si>
  <si>
    <t>Plukiui</t>
  </si>
  <si>
    <t>Ar aktuali vėjo jėgainė</t>
  </si>
  <si>
    <t>2.1.1.1. Suformuoti naujas gyvenamųjų namų zonas</t>
  </si>
  <si>
    <t>Ilonienei</t>
  </si>
  <si>
    <t>Kas atsakingas uz papludimius</t>
  </si>
  <si>
    <t>Uždavinys 3.3. Plėtoti pėsčiųjų ir dviračių takų tinklą.</t>
  </si>
  <si>
    <t>Ar aktuali kooperacija</t>
  </si>
  <si>
    <t>Ar aktualu viešosios prieigos taškai bibliotekose</t>
  </si>
  <si>
    <t>Barkauskui</t>
  </si>
  <si>
    <t>Kas atsakingas už kanalizacijos projektų rengimą mieste</t>
  </si>
  <si>
    <t>2.2.1. Užtikrinti viešąją tvarką ir gyventojų saugumą</t>
  </si>
  <si>
    <t>Kuršatienei</t>
  </si>
  <si>
    <t>Kokia veikla vykdoma Panoterių dirbtuvėse</t>
  </si>
  <si>
    <t>Kokia veikla bendrabutyje</t>
  </si>
  <si>
    <t>Kultūros centras renovuoti numatomas kada</t>
  </si>
  <si>
    <t>1.1.1.4. Renovuoti l/d "Lakštingalėlė"</t>
  </si>
  <si>
    <t>1.1.1.5. Renovuoti l/d "Saulutė"</t>
  </si>
  <si>
    <t>1.1.1.6. Renovuoti "Lietavos" pagr. mokyklą</t>
  </si>
  <si>
    <t>1.1.1.7. Renovuoti Upninkų parg. mokyklą</t>
  </si>
  <si>
    <t>Ar Žeimių g. apvadai, ne šaligatviai</t>
  </si>
  <si>
    <t>3.3.3.1. Parengti dviračių takų nuo Turžėnų iki Jonavos spec. planą</t>
  </si>
  <si>
    <t>1.1.2. Parengti ir įgyvendinti atsinaujinančių energijos išteklių panaudojimo programą</t>
  </si>
  <si>
    <t>€  MODERNI EKONOMIKA (B)</t>
  </si>
  <si>
    <t>1(A) prioritetas</t>
  </si>
  <si>
    <t>2 (B) prioritetas</t>
  </si>
  <si>
    <t>3 (C) prioritetas</t>
  </si>
  <si>
    <t>4 (D) prioritetas</t>
  </si>
  <si>
    <t>5 (E) prioritetas</t>
  </si>
  <si>
    <t>2.1.1. Organizuoti savivaldybės informacinę sklaidą</t>
  </si>
  <si>
    <t>2.1.1.1. Teikti informaciją rajono ir respublikinėje spaudoje</t>
  </si>
  <si>
    <t>2.1.1.2. Teikti informaciją informaciniuose leidiniuose</t>
  </si>
  <si>
    <t>2.1.1.3. Rengti informacines TV laidas</t>
  </si>
  <si>
    <t>2.1.1.4. Sukurti filmą apie Jonavą</t>
  </si>
  <si>
    <t>1.4.2.1. Teikti savivaldybės apdovanojimus "Krištolinė gulbė", "Šviesos bokštas", kt.</t>
  </si>
  <si>
    <t>Strat. pl. ir invest. skyriaus vedėjas</t>
  </si>
  <si>
    <t>2.2.1.6. Įrengti apsauginę signalizaciją Upninkų ambulatorijoje</t>
  </si>
  <si>
    <t>Vyr. specialistas (ekologas)</t>
  </si>
  <si>
    <t>3.1.1.1. Dalyvauti rengiant išplėstinę Kauno reg. turizmo plėtros strategiją</t>
  </si>
  <si>
    <t>2.1.3.1. Parengti pietinio pramonės rajono spec. planą</t>
  </si>
  <si>
    <t>3.1.1.1. Darbo rinkos politikos reng. ir įgyvendinimas</t>
  </si>
  <si>
    <t>Darbo rinkos politikos kt. saltiniai</t>
  </si>
  <si>
    <t xml:space="preserve">2.1.3.Gerinti daugiabučių namų priežiūrą ir administravimą </t>
  </si>
  <si>
    <t>2.1.4. Plėtoti daugiabučių namų kiemus ir vaikų žaidimo aikšteles.</t>
  </si>
  <si>
    <t>2.1.4.1. Atnaujinti miesto vaikų žaidimų aikšteles</t>
  </si>
  <si>
    <t>3.3.3. Išplėsti Savivaldybės dviračių takų tinklą, apjungiant jį su gretimomis savivaldybėmis</t>
  </si>
  <si>
    <t>Birutė</t>
  </si>
  <si>
    <t>Apšvietimo tiknlų ren. projektas. Kas atsakingas?</t>
  </si>
  <si>
    <t>2.1.3.1. Remti daugiab. namų kap. remontus</t>
  </si>
  <si>
    <t>3.3.2. Parengti rajono dviračių takų sist. projektą ir jį įgyvendinti, didelį dėmesį skiriant artimiausių gyvenviečių susisiekimui su Jonavos m.</t>
  </si>
  <si>
    <t>Strat. pl. ir invest. sk. vedėjas, Bukonių seniūnas</t>
  </si>
  <si>
    <t>VISO: STRATEGINIO PLANO ĮGYVENDINIMUI</t>
  </si>
  <si>
    <t>Ar kasmet skirsi KRATC įgyvendinimui lėšų</t>
  </si>
  <si>
    <t>1.4.1.1. Sutvarkyti užterštas teritorijas seniūnijose</t>
  </si>
  <si>
    <t>1.2.2.1. Įgyvendinti vandentvarkos projektai Kulvos sen. Čičinų, Sangailiškių, Rūčiūnų, Ragožių k.</t>
  </si>
  <si>
    <t>1.2.2.2. Nupirkti vandentiekio bokštą Mimainių k.</t>
  </si>
  <si>
    <t>1.1.1. Parengti detalią Jonavos r. savivaldybės ugdymo įstaigų racionalios plėtros programą</t>
  </si>
  <si>
    <t>2.1.2.1. Remti socialinius projektus</t>
  </si>
  <si>
    <t>Soc. paslaugų sk. vedėjas</t>
  </si>
  <si>
    <t>2.1.2.2. Remti jaunimo projektus</t>
  </si>
  <si>
    <t>Švietimo, kult. ir sporto sk. vedėjas</t>
  </si>
  <si>
    <t>Administracijos direktorius</t>
  </si>
  <si>
    <t xml:space="preserve">2.1.2.3. Remti nevyriausybines organizacijas </t>
  </si>
  <si>
    <t>Kultūros centro direktorius</t>
  </si>
  <si>
    <t>2.1.2.5. Remti sporto klubus</t>
  </si>
  <si>
    <t xml:space="preserve">                    ŠIUOLAIKIŠKAS KAIMAS (E)</t>
  </si>
  <si>
    <t>Uždavinys 1.2. Plėtoti partnerystę tarp kaimo bendruomenių ir vietos valdžios institucijų</t>
  </si>
  <si>
    <t>1.2.1. Suburti bendradarbiavimo su kaimo bendruomenėmis sistemą</t>
  </si>
  <si>
    <t>1.2.1.1. Įgyvendinti renginių kaimui rėmimo programą</t>
  </si>
  <si>
    <t>Žemės ūkio sk. vedėjas</t>
  </si>
  <si>
    <t>Rezistentų įamžinimo komisija</t>
  </si>
  <si>
    <t>Uždavinys 1.5. Skatinti ekologinį švietimą</t>
  </si>
  <si>
    <t>1.5.1. Organizuoti akcijas, informacines kampanijas nukreiptas į aplinkos apsaugojimą, taršos mažinimą</t>
  </si>
  <si>
    <t>1.5.1.1. Šviesti visuomenę atliekų rūšiavimo srityje</t>
  </si>
  <si>
    <t>1.5.2. Ugdymo įstaigose organizuoti ekologinį švietimą</t>
  </si>
  <si>
    <t>1.5.2.1. Finansuoti ugdymo įstaigų ekologinio švietimo projektus</t>
  </si>
  <si>
    <t>Iš viso uždavinys 1.5</t>
  </si>
  <si>
    <t>Bukonių seniūnas, Strat. pl. ir invest. sk. vedėjas</t>
  </si>
  <si>
    <t>Padalinių vedėjai, seniūnai</t>
  </si>
  <si>
    <t>4.2.3.1. Sutvarkyti Panerių g. 21, 23 mašinų st. a. ir įvažiavimus</t>
  </si>
  <si>
    <t>4.2.3.2. Sutvarkyti Kosmonautų g. 7 mašinų st. a. ir įvažiavimą</t>
  </si>
  <si>
    <t>4.2.3.4. Išplatinti Kalnų g. 27, 29 mašinų st. aikšteles</t>
  </si>
  <si>
    <t xml:space="preserve">4.2.3.7. Sutvarkyti Vasario 16-osios g. 13 mašinų st. a. ir įvaž. </t>
  </si>
  <si>
    <t>4.2.3.3. Išplatinti Sodų g.37a,  89 mašinų st. aikšteles</t>
  </si>
  <si>
    <t>4.2.3.5. Sutvarkyti Lietavos g. 19, 45 mašinų st. a. ir įvažiavimą</t>
  </si>
  <si>
    <t xml:space="preserve">4.2.3.9. Išplatinti maš.st.a. Žemaitės g.8 </t>
  </si>
  <si>
    <t>4.2.3.8. Išplatinti maš. st. a. Kauno g. 93</t>
  </si>
  <si>
    <t>4.2.3.10. Išplatinti mašinų st. a. Klaipėdos g. 44</t>
  </si>
  <si>
    <t>Fin. ir biudžeto sk. vedėjas</t>
  </si>
  <si>
    <t xml:space="preserve">2.2.1.4. Įrengti apsauginę-gaisrinę signalizaciją Kulvos sen. kultūros n. </t>
  </si>
  <si>
    <t>2.2.1.7. Įrengti priešgaisrinę sign. Dumsių seniūnijos administr. pastate</t>
  </si>
  <si>
    <t xml:space="preserve">2.2.1.3. Įrengti apsauginę-gaisrinę signalizaciją Kulvos sen. patalose </t>
  </si>
  <si>
    <t>4.2.3.11. Įrengti maš. st. a. Žemaitės g. 5</t>
  </si>
  <si>
    <t>3.4.1.1. Suformuoti Skarulių dvarvietės, Markutiškių dvarvietės žemės sklypą nuomai</t>
  </si>
  <si>
    <t>1.1.1.4. Pakeisti langus Užusalių sen. adminstr. pastate ir kultūros n.</t>
  </si>
  <si>
    <t>1.1.1.5. Pakeisti langus Užusalių vieš. bibliotekoje ir felčeriniam p. (remontas)</t>
  </si>
  <si>
    <t xml:space="preserve">1.3.1.1. Įgyvendinti KRATS </t>
  </si>
  <si>
    <t>1.3.1.3. Sutvarkyti sąvartynus seniūnijose</t>
  </si>
  <si>
    <t>1.3.1.2. Praplatinti buitinių atliekų kont. a., siekiant pastatyti rūšiavimo kont.</t>
  </si>
  <si>
    <t>1.5.1.2. Rengti žemės dieną</t>
  </si>
  <si>
    <t>1.5.2.2. Prenumeruoti leidinius susijusius su ekologija ir aplinkosauga</t>
  </si>
  <si>
    <t>4.1.2.1. Išasfaltuoti kelio Ručiūnai - Salaminai atkarpą</t>
  </si>
  <si>
    <t>4.1.2.2. Išasfaltuoti kelio Jankučiai - Trakai - Kulva atkarpą per Trakų k.</t>
  </si>
  <si>
    <t>3.1.4. Pagerinti turistų traukos objektų pasiekiamumą</t>
  </si>
  <si>
    <t>3.1.4.1. Įrengti automobilių st. a. prie ežeriuko</t>
  </si>
  <si>
    <t>1.2.2.3. Pastatyti vandens nugeležinimo stotį Šilų k.</t>
  </si>
  <si>
    <t>1.3.2.2. Papildyti degalinių išdėstymo Jonavos r. spec. planą</t>
  </si>
  <si>
    <t>1.1.1.6. Apšiltinti Šveicarijos ambulatorijos stogą</t>
  </si>
  <si>
    <t>1.3.1.3. Įrengti dek. apšvietimą Krašto muziejaus pastatui</t>
  </si>
  <si>
    <t>2.1.2.4. Remti kultūros projektus, meno klubus</t>
  </si>
  <si>
    <t>1.3.2.3. Panaudoti kom. pask. žemės sklypą Kosakovskių/P.Vaičiūno g.</t>
  </si>
  <si>
    <t>3.4.2.1. Įrengti dirbtinės dangos aikštelę R.Samulevičiaus parg. mokykloje</t>
  </si>
  <si>
    <t>3.2.3.2. Įrengti paplūdimį Jonavos m.</t>
  </si>
  <si>
    <t>1.2.2. Suburti vietos veiklos grupę (LEADER +) ir remti jos veiklą</t>
  </si>
  <si>
    <t>1.2.2.1. Remti VVG vykdomus projektus</t>
  </si>
  <si>
    <t>VVG pirmininkas</t>
  </si>
  <si>
    <t>Uždavinys 1.2. Skatinti žinių visuomenės formavimąsi ir vystymąsi</t>
  </si>
  <si>
    <t>1.2.3. Kurti, vystyti e-savivaldybės sistemą bei integruoti ją į e-valstybės sistemą</t>
  </si>
  <si>
    <t>1.2.3.1. Dalyvauti projekte, kuriant "vieno langelio" principo sistemą kartu su kt. aps. savivaldybėmis</t>
  </si>
  <si>
    <t>SPIS vedėjas</t>
  </si>
  <si>
    <t>Uždavinys 1.2. Plėtoti verslui palankią aplinką</t>
  </si>
  <si>
    <t>1.2.7. Sisteminti ir teikti informaciją apie galimybes verslo plėtrai</t>
  </si>
  <si>
    <t>1.2.7.1. Dalyvauti KRPA projekte INVEST - "Latgale ir Kauno regionų investicinis portfelis"</t>
  </si>
  <si>
    <t>3.2.3. Remti darbuotojų kvalifikacijos kėlimą ir perkvalifikavimą Savivaldybėje veiklą vykdančiose įmonėse</t>
  </si>
  <si>
    <t>3.2.3.2. Dalyvauti projekte "Kauno aps. socialinių, švietimo ir sveikatos apsaugos įstaigų darbuotojų administracinių gebėjimų stiprinimas"</t>
  </si>
  <si>
    <t xml:space="preserve">3.2.3.1. Dalyvauti projekte "Kauno aps. viešojo administravimo institucijų darbuotojų kompetencijų tobulinimas/KAVAKompeT" </t>
  </si>
  <si>
    <t>4.3.4.3. Įrengti autobusų stotelę Ruklos miestelyje</t>
  </si>
  <si>
    <t>4.3.4.4. Įrengti autobusų sustojimo pavilijoną Šveicarijoje</t>
  </si>
  <si>
    <t>4.3.4.5. Įrengti 3 autobusų sustojimų pavilijonus</t>
  </si>
  <si>
    <t>3.1.2. Pritaikyti istorinius paveldo objektus turizmo reikmėms</t>
  </si>
  <si>
    <t>3.1.2.1. Atnaujinti Jonavos krašto muziejų, pritaikant viešiesiems turizmo poreikiams</t>
  </si>
  <si>
    <t>Dok. ir informat. posk. vedėjas</t>
  </si>
  <si>
    <t>SPIS vedėjas, Rem., ūkio ir stat. sk. vedėjas</t>
  </si>
  <si>
    <t>SPIS vedėjas, Rem., ūkio ir  stat. sk. vedėjas</t>
  </si>
  <si>
    <t>Rem., ūkio ir stat. sk. vedėjas</t>
  </si>
  <si>
    <t>Savivaldybės gydytojas</t>
  </si>
  <si>
    <t>Strat. pl. ir invest. sk. vedėjas, Miesto seniūnas</t>
  </si>
  <si>
    <t xml:space="preserve">4.2.1.1. Išasfaltuoti J.Basanavičiaus g. </t>
  </si>
  <si>
    <t>4.2.1.2. Išplatinti Žeimų tako g. (su šaligatviu)</t>
  </si>
  <si>
    <t>4 .2.1.3. Rekonstruoti Jonavos miesto Kauno g. ir Sodu g.</t>
  </si>
  <si>
    <t>4.2.1.4. Parengti Mindaugo, Saulės, Žalgirio, Vyčių, Rasos, Paparčių g. tech. projektus</t>
  </si>
  <si>
    <t>4.2.1.5. Įrengti asf. dangą Juodmenos, Virbalų I kvar. gatvėse (2006 m. - Tiesioji, Ramioji, Lietuvių, Žemaičių g.; 2007 m. - Suvalkiečių, Dzūkų g.)</t>
  </si>
  <si>
    <t>4.2.1.6. Išasfaltuoti Kulvos k. Trakų g. atkarpą</t>
  </si>
  <si>
    <t>4.2.1.7. Išasfaltuoti Čičinų k. Lauko g.</t>
  </si>
  <si>
    <t>4.2.1.8. Išasfaltuoti Kuigalių k. Pergalės g.</t>
  </si>
  <si>
    <t>JONAVOS RAJONO SAVIVALDYBĖS STRATEGINIO PLĖTROS PLANO ĮGYVENDINIMO PROGRAMA 2006 METAMS</t>
  </si>
  <si>
    <t>VšĮ Jonavos suaug. švietimo centro direktorius</t>
  </si>
  <si>
    <t>1.3.1.4. Pastatyti paminklinį biustą, skirtą V.Michnevičiui</t>
  </si>
  <si>
    <t>2.4.2.1. Dalyvauti Kultūros vertybių išsaugojimo programose, plėtoti ryšius su KPD prie LR Kultūros mininsterijos</t>
  </si>
  <si>
    <t>4.1.2.4. Nutiesti 1,2 km asfalto Panoterių ir Milagainių k.</t>
  </si>
  <si>
    <t>4.1.2.5. Išasfaltuoti Milagainių k. kelią</t>
  </si>
  <si>
    <t>4.1.2.3. Suformuoti kelią į Venecijos k.</t>
  </si>
  <si>
    <t>4.1.2.6. Išasfaltuoti Aklojo ežero k. kelią</t>
  </si>
  <si>
    <t>4.2.1.9. Dalinai išasfaltuoti Žeimių mstl. Parko g.</t>
  </si>
  <si>
    <t>4.2.1.10. Išasfaltuoti Juškonių k.Liepų g.</t>
  </si>
  <si>
    <t>4.2.1.11. Renovuoti asfalto dangą Liepių k. Pirties g.</t>
  </si>
  <si>
    <t>4.2.1.12. Renovuoti asfalto dangą Bukonių k. Kačėnų g.</t>
  </si>
  <si>
    <t>4.2.1.13. Išasfaltuoti Užusalių k. Saulėtekio g. tęsinį</t>
  </si>
  <si>
    <t>4.2.1.14. Išasfalt.Užusalių k. Žibučių g.</t>
  </si>
  <si>
    <t>4.2.1.15. Išasfalt. Užusalių k. Vyturių g.</t>
  </si>
  <si>
    <t>4.2.1.16. Išasfalt. Užusalių k. Miglos g.</t>
  </si>
  <si>
    <t>4.2.1.17. Išasfaltuoti Ruklos mstl. Karaliau Mindaugo g.</t>
  </si>
  <si>
    <t xml:space="preserve">4.2.1.18. Įrengti privažiavimą prie seniūnijos admin. pastato </t>
  </si>
  <si>
    <t xml:space="preserve">4.2.1.19. Išasfaltuoti Panoterių mstl .Noteros g. </t>
  </si>
  <si>
    <t>4.2.1.20. Išasfaltuoti Panoterių mstl. Žvyrynės g.</t>
  </si>
  <si>
    <t>4.2.1.21. Rekonstruoti Šveicarijos k. Beržų g.</t>
  </si>
  <si>
    <t>Tikslas:1. STATINTI BENDRUOMENIŲ KŪRIMĄSI KAIME</t>
  </si>
  <si>
    <t>Tikslas: 3. MODERNIZUOTI IR PLĖTOTI ŽEMĖS ŪKIO BEI KAIMO INFRASTRUKTŪRĄ</t>
  </si>
  <si>
    <r>
      <t xml:space="preserve">         </t>
    </r>
    <r>
      <rPr>
        <b/>
        <sz val="10"/>
        <rFont val="Times New Roman"/>
        <family val="1"/>
      </rPr>
      <t>PATRAUKLI SAVIVALDYBĖ (A)</t>
    </r>
  </si>
  <si>
    <t>Tikslas: 1. GERINTI SAVIVALDYBĖS ĮVAIZDĮ</t>
  </si>
  <si>
    <t>Tikslas: 2. PLĖTOTI SAVIVALDYBĖS RYŠIUS</t>
  </si>
  <si>
    <t>Tikslas: 1. SKATINTI SMULKAUS IR VIDUTINIO VERSLO PLĖTRĄ</t>
  </si>
  <si>
    <t>Tikslas: 2. PLĖTOTI JONAVOS RAJONO SAVIVALDYBĘ KAIP MODERNIOS IR KONKURENCINGOS PRAMONĖS REGIONINĮ CENTRĄ</t>
  </si>
  <si>
    <t>Tikslas: 3. DIDINTI GYVENTOJŲ UŽIMTUMĄ IR KONKURENCINGUMĄ DARBO RINKOJE</t>
  </si>
  <si>
    <t>Tikslas: 4. GERINTI IR PLĖTOTI REGIONINĖS, RAJONINĖS IR VIETINĖS REIKŠMĖS KELIŲ BEI GATVIŲ TINKLO INFRASTRUKTŪRĄ</t>
  </si>
  <si>
    <r>
      <t xml:space="preserve"> </t>
    </r>
    <r>
      <rPr>
        <b/>
        <sz val="14"/>
        <rFont val="Times New Roman"/>
        <family val="1"/>
      </rPr>
      <t>☺</t>
    </r>
    <r>
      <rPr>
        <b/>
        <sz val="10"/>
        <rFont val="Times New Roman"/>
        <family val="1"/>
      </rPr>
      <t xml:space="preserve"> PAŽANGI BENDRUOMENĖ (3)</t>
    </r>
  </si>
  <si>
    <t>Tikslas: 1. SUDARYTI SĄLYGAS GYVENTOJŲ NUOLATINIAM MOKYMUISI IR KŪRYBINEI SAVIRAIŠKAI</t>
  </si>
  <si>
    <t>Tikslas: 2. UŽTIKRINTI BENDRUOMENĖS NARIŲ SOCIALINĮ SAUGUMĄ</t>
  </si>
  <si>
    <t>Tikslas: 3. UGDYTI SVEIKĄ VISUOMENĘ</t>
  </si>
  <si>
    <r>
      <t xml:space="preserve">        </t>
    </r>
    <r>
      <rPr>
        <b/>
        <sz val="10"/>
        <rFont val="Times New Roman"/>
        <family val="1"/>
      </rPr>
      <t>ŽMOGUI DRAUGIŠKA APLINKA (D)</t>
    </r>
  </si>
  <si>
    <t>Tikslas: 1. DIEGTI MODERNIAS ATLIEKŲ TVARKYMO, VANDENTVARKOS, ORO TARŠOS MAŽINIMO BEI KRAŠTOTVARKOS SISTEMAS JONAVOS RAJONO SAVIVALDYBĖJE</t>
  </si>
  <si>
    <t>Tikslas: 2. SIEKTI AUKŠTOS GYVENAMOSIOS APLINKOS KOKYBĖS</t>
  </si>
  <si>
    <t>Tikslas: 3. PLĖTOTI TURIZMO IR REKREACIJOS INFRASTRUKTŪRĄ.</t>
  </si>
  <si>
    <t>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</si>
</sst>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wrapText="1"/>
    </xf>
    <xf numFmtId="0" fontId="3" fillId="0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vertical="top"/>
    </xf>
    <xf numFmtId="0" fontId="3" fillId="0" borderId="6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/>
    </xf>
    <xf numFmtId="0" fontId="3" fillId="0" borderId="37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8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/>
    </xf>
    <xf numFmtId="0" fontId="3" fillId="0" borderId="37" xfId="0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wrapText="1" shrinkToFit="1"/>
    </xf>
    <xf numFmtId="0" fontId="3" fillId="0" borderId="27" xfId="0" applyFont="1" applyFill="1" applyBorder="1" applyAlignment="1">
      <alignment wrapText="1" shrinkToFit="1"/>
    </xf>
    <xf numFmtId="0" fontId="3" fillId="0" borderId="3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/>
    </xf>
    <xf numFmtId="0" fontId="3" fillId="0" borderId="25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48" xfId="0" applyFont="1" applyFill="1" applyBorder="1" applyAlignment="1">
      <alignment vertical="top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2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top"/>
    </xf>
    <xf numFmtId="0" fontId="5" fillId="0" borderId="32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/>
    </xf>
    <xf numFmtId="0" fontId="0" fillId="0" borderId="35" xfId="0" applyFont="1" applyFill="1" applyBorder="1" applyAlignment="1">
      <alignment vertical="top"/>
    </xf>
    <xf numFmtId="0" fontId="0" fillId="0" borderId="3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48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top"/>
    </xf>
    <xf numFmtId="0" fontId="6" fillId="0" borderId="22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152400</xdr:colOff>
      <xdr:row>5</xdr:row>
      <xdr:rowOff>161925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237</xdr:row>
      <xdr:rowOff>104775</xdr:rowOff>
    </xdr:from>
    <xdr:to>
      <xdr:col>0</xdr:col>
      <xdr:colOff>247650</xdr:colOff>
      <xdr:row>239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85406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337</xdr:row>
      <xdr:rowOff>0</xdr:rowOff>
    </xdr:from>
    <xdr:to>
      <xdr:col>0</xdr:col>
      <xdr:colOff>571500</xdr:colOff>
      <xdr:row>338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191225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view="pageBreakPreview" zoomScaleSheetLayoutView="100" workbookViewId="0" topLeftCell="A360">
      <selection activeCell="A374" sqref="A374"/>
    </sheetView>
  </sheetViews>
  <sheetFormatPr defaultColWidth="9.140625" defaultRowHeight="12.75"/>
  <cols>
    <col min="1" max="1" width="39.8515625" style="9" customWidth="1"/>
    <col min="2" max="2" width="15.00390625" style="9" customWidth="1"/>
    <col min="3" max="3" width="0" style="12" hidden="1" customWidth="1"/>
    <col min="4" max="4" width="9.7109375" style="5" customWidth="1"/>
    <col min="5" max="7" width="8.8515625" style="173" customWidth="1"/>
    <col min="8" max="8" width="8.8515625" style="13" customWidth="1"/>
    <col min="9" max="12" width="0" style="16" hidden="1" customWidth="1"/>
    <col min="13" max="13" width="0" style="13" hidden="1" customWidth="1"/>
    <col min="14" max="16384" width="9.140625" style="9" customWidth="1"/>
  </cols>
  <sheetData>
    <row r="1" spans="1:13" ht="13.5" thickBot="1">
      <c r="A1" s="30" t="s">
        <v>386</v>
      </c>
      <c r="B1" s="31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</row>
    <row r="2" spans="1:13" ht="12.75" hidden="1">
      <c r="A2" s="35"/>
      <c r="B2" s="36"/>
      <c r="C2" s="37"/>
      <c r="D2" s="38" t="s">
        <v>87</v>
      </c>
      <c r="E2" s="39"/>
      <c r="F2" s="39"/>
      <c r="G2" s="40"/>
      <c r="H2" s="41"/>
      <c r="I2" s="42" t="s">
        <v>91</v>
      </c>
      <c r="J2" s="40"/>
      <c r="K2" s="40"/>
      <c r="L2" s="40"/>
      <c r="M2" s="41"/>
    </row>
    <row r="3" spans="1:13" ht="49.5" customHeight="1">
      <c r="A3" s="43" t="s">
        <v>85</v>
      </c>
      <c r="B3" s="44" t="s">
        <v>69</v>
      </c>
      <c r="C3" s="45" t="s">
        <v>86</v>
      </c>
      <c r="D3" s="46" t="s">
        <v>87</v>
      </c>
      <c r="E3" s="47" t="s">
        <v>88</v>
      </c>
      <c r="F3" s="48" t="s">
        <v>89</v>
      </c>
      <c r="G3" s="48" t="s">
        <v>90</v>
      </c>
      <c r="H3" s="49" t="s">
        <v>92</v>
      </c>
      <c r="I3" s="47" t="s">
        <v>91</v>
      </c>
      <c r="J3" s="48" t="s">
        <v>88</v>
      </c>
      <c r="K3" s="48" t="s">
        <v>89</v>
      </c>
      <c r="L3" s="48" t="s">
        <v>90</v>
      </c>
      <c r="M3" s="49" t="s">
        <v>92</v>
      </c>
    </row>
    <row r="4" spans="1:13" ht="12.75">
      <c r="A4" s="50">
        <v>1</v>
      </c>
      <c r="B4" s="51">
        <v>2</v>
      </c>
      <c r="C4" s="52">
        <v>3</v>
      </c>
      <c r="D4" s="53">
        <v>3</v>
      </c>
      <c r="E4" s="24">
        <v>4</v>
      </c>
      <c r="F4" s="3">
        <v>5</v>
      </c>
      <c r="G4" s="3">
        <v>6</v>
      </c>
      <c r="H4" s="54">
        <v>7</v>
      </c>
      <c r="I4" s="55">
        <v>9</v>
      </c>
      <c r="J4" s="3">
        <v>10</v>
      </c>
      <c r="K4" s="3">
        <v>11</v>
      </c>
      <c r="L4" s="3">
        <v>12</v>
      </c>
      <c r="M4" s="54">
        <v>13</v>
      </c>
    </row>
    <row r="5" spans="1:13" ht="15.75">
      <c r="A5" s="56"/>
      <c r="B5" s="57"/>
      <c r="C5" s="58"/>
      <c r="D5" s="59"/>
      <c r="E5" s="162" t="s">
        <v>265</v>
      </c>
      <c r="F5" s="60"/>
      <c r="G5" s="60"/>
      <c r="H5" s="61"/>
      <c r="I5" s="60"/>
      <c r="J5" s="60"/>
      <c r="K5" s="60"/>
      <c r="L5" s="60"/>
      <c r="M5" s="61"/>
    </row>
    <row r="6" spans="1:9" ht="12.75">
      <c r="A6" s="151" t="s">
        <v>409</v>
      </c>
      <c r="B6" s="62"/>
      <c r="C6" s="58"/>
      <c r="D6" s="59"/>
      <c r="E6" s="60"/>
      <c r="F6" s="60"/>
      <c r="G6" s="60"/>
      <c r="H6" s="61"/>
      <c r="I6" s="60"/>
    </row>
    <row r="7" spans="1:9" ht="12.75">
      <c r="A7" s="63" t="s">
        <v>410</v>
      </c>
      <c r="B7" s="64"/>
      <c r="C7" s="58"/>
      <c r="D7" s="59"/>
      <c r="E7" s="60"/>
      <c r="F7" s="60"/>
      <c r="G7" s="60"/>
      <c r="H7" s="61"/>
      <c r="I7" s="60"/>
    </row>
    <row r="8" spans="1:9" ht="12.75">
      <c r="A8" s="63" t="s">
        <v>56</v>
      </c>
      <c r="B8" s="62"/>
      <c r="C8" s="58"/>
      <c r="D8" s="59"/>
      <c r="E8" s="60"/>
      <c r="F8" s="60"/>
      <c r="G8" s="60"/>
      <c r="H8" s="61"/>
      <c r="I8" s="60"/>
    </row>
    <row r="9" spans="1:13" ht="25.5" customHeight="1">
      <c r="A9" s="65" t="s">
        <v>57</v>
      </c>
      <c r="B9" s="180"/>
      <c r="C9" s="52">
        <f>D9+I9</f>
        <v>480</v>
      </c>
      <c r="D9" s="53">
        <f>SUM(E9:H9)</f>
        <v>255</v>
      </c>
      <c r="E9" s="24">
        <f>SUM(E10:E13)</f>
        <v>240</v>
      </c>
      <c r="F9" s="3">
        <f>SUM(F10:F13)</f>
        <v>5</v>
      </c>
      <c r="G9" s="3">
        <f>SUM(G10:G13)</f>
        <v>0</v>
      </c>
      <c r="H9" s="66">
        <f>SUM(H10:H13)</f>
        <v>10</v>
      </c>
      <c r="I9" s="24">
        <f>SUM(J9:M9)</f>
        <v>225</v>
      </c>
      <c r="J9" s="2">
        <f>SUM(J10:J13)</f>
        <v>210</v>
      </c>
      <c r="K9" s="2">
        <f>SUM(K10:K13)</f>
        <v>5</v>
      </c>
      <c r="L9" s="2">
        <f>SUM(L10:L13)</f>
        <v>0</v>
      </c>
      <c r="M9" s="4">
        <f>SUM(M10:M13)</f>
        <v>10</v>
      </c>
    </row>
    <row r="10" spans="1:13" ht="26.25" customHeight="1">
      <c r="A10" s="10" t="s">
        <v>58</v>
      </c>
      <c r="B10" s="67" t="s">
        <v>304</v>
      </c>
      <c r="C10" s="52">
        <f>D10+I10</f>
        <v>340</v>
      </c>
      <c r="D10" s="53">
        <f>SUM(E10:H10)</f>
        <v>165</v>
      </c>
      <c r="E10" s="24">
        <v>150</v>
      </c>
      <c r="F10" s="3">
        <v>5</v>
      </c>
      <c r="G10" s="3"/>
      <c r="H10" s="66">
        <v>10</v>
      </c>
      <c r="I10" s="24">
        <f>SUM(J10:M10)</f>
        <v>175</v>
      </c>
      <c r="J10" s="2">
        <v>160</v>
      </c>
      <c r="K10" s="2">
        <v>5</v>
      </c>
      <c r="L10" s="2"/>
      <c r="M10" s="4">
        <v>10</v>
      </c>
    </row>
    <row r="11" spans="1:13" ht="27" customHeight="1">
      <c r="A11" s="10" t="s">
        <v>66</v>
      </c>
      <c r="B11" s="8" t="s">
        <v>118</v>
      </c>
      <c r="C11" s="52">
        <f>D11+I11</f>
        <v>55</v>
      </c>
      <c r="D11" s="53">
        <f>SUM(E11:H11)</f>
        <v>55</v>
      </c>
      <c r="E11" s="24">
        <v>55</v>
      </c>
      <c r="F11" s="3"/>
      <c r="G11" s="3"/>
      <c r="H11" s="66"/>
      <c r="I11" s="24">
        <f>SUM(J11:M11)</f>
        <v>0</v>
      </c>
      <c r="J11" s="2"/>
      <c r="K11" s="2"/>
      <c r="L11" s="2"/>
      <c r="M11" s="4"/>
    </row>
    <row r="12" spans="1:13" ht="27" customHeight="1">
      <c r="A12" s="10" t="s">
        <v>349</v>
      </c>
      <c r="B12" s="8" t="s">
        <v>118</v>
      </c>
      <c r="C12" s="52">
        <f>D12+I12</f>
        <v>55</v>
      </c>
      <c r="D12" s="53">
        <f>SUM(E12:H12)</f>
        <v>5</v>
      </c>
      <c r="E12" s="24">
        <v>5</v>
      </c>
      <c r="F12" s="3"/>
      <c r="G12" s="3"/>
      <c r="H12" s="66"/>
      <c r="I12" s="24">
        <f>SUM(J12:M12)</f>
        <v>50</v>
      </c>
      <c r="J12" s="2">
        <v>50</v>
      </c>
      <c r="K12" s="2"/>
      <c r="L12" s="2"/>
      <c r="M12" s="4"/>
    </row>
    <row r="13" spans="1:13" ht="25.5" customHeight="1">
      <c r="A13" s="10" t="s">
        <v>388</v>
      </c>
      <c r="B13" s="8" t="s">
        <v>124</v>
      </c>
      <c r="C13" s="52">
        <f>D13+I13</f>
        <v>30</v>
      </c>
      <c r="D13" s="53">
        <f>SUM(E13:H13)</f>
        <v>30</v>
      </c>
      <c r="E13" s="24">
        <v>30</v>
      </c>
      <c r="F13" s="3"/>
      <c r="G13" s="3"/>
      <c r="H13" s="66"/>
      <c r="I13" s="24">
        <f>SUM(J13:M13)</f>
        <v>0</v>
      </c>
      <c r="J13" s="2"/>
      <c r="K13" s="2"/>
      <c r="L13" s="2"/>
      <c r="M13" s="4"/>
    </row>
    <row r="14" spans="1:13" ht="12.75">
      <c r="A14" s="68"/>
      <c r="B14" s="69" t="s">
        <v>134</v>
      </c>
      <c r="C14" s="52">
        <f>C9</f>
        <v>480</v>
      </c>
      <c r="D14" s="53">
        <f aca="true" t="shared" si="0" ref="D14:M14">D9</f>
        <v>255</v>
      </c>
      <c r="E14" s="24">
        <f t="shared" si="0"/>
        <v>240</v>
      </c>
      <c r="F14" s="3">
        <f t="shared" si="0"/>
        <v>5</v>
      </c>
      <c r="G14" s="3">
        <f t="shared" si="0"/>
        <v>0</v>
      </c>
      <c r="H14" s="66">
        <f t="shared" si="0"/>
        <v>10</v>
      </c>
      <c r="I14" s="24">
        <f t="shared" si="0"/>
        <v>225</v>
      </c>
      <c r="J14" s="3">
        <f t="shared" si="0"/>
        <v>210</v>
      </c>
      <c r="K14" s="3">
        <f t="shared" si="0"/>
        <v>5</v>
      </c>
      <c r="L14" s="3">
        <f t="shared" si="0"/>
        <v>0</v>
      </c>
      <c r="M14" s="66">
        <f t="shared" si="0"/>
        <v>10</v>
      </c>
    </row>
    <row r="15" spans="1:13" ht="14.25" customHeight="1">
      <c r="A15" s="70" t="s">
        <v>70</v>
      </c>
      <c r="B15" s="71"/>
      <c r="C15" s="72"/>
      <c r="E15" s="73"/>
      <c r="F15" s="74"/>
      <c r="G15" s="75"/>
      <c r="I15" s="76"/>
      <c r="J15" s="19"/>
      <c r="K15" s="19"/>
      <c r="L15" s="19"/>
      <c r="M15" s="77"/>
    </row>
    <row r="16" spans="1:13" ht="39" customHeight="1">
      <c r="A16" s="78" t="s">
        <v>71</v>
      </c>
      <c r="B16" s="79"/>
      <c r="C16" s="14">
        <f>D16+I16</f>
        <v>38</v>
      </c>
      <c r="D16" s="6">
        <f>SUM(E16:H16)</f>
        <v>18</v>
      </c>
      <c r="E16" s="7">
        <f>SUM(E17)</f>
        <v>18</v>
      </c>
      <c r="F16" s="2">
        <f>SUM(F17)</f>
        <v>0</v>
      </c>
      <c r="G16" s="2">
        <f>SUM(G17)</f>
        <v>0</v>
      </c>
      <c r="H16" s="4">
        <f>SUM(H17)</f>
        <v>0</v>
      </c>
      <c r="I16" s="7">
        <f>SUM(J16:M16)</f>
        <v>20</v>
      </c>
      <c r="J16" s="2">
        <f>SUM(J17)</f>
        <v>20</v>
      </c>
      <c r="K16" s="2">
        <f>SUM(K17)</f>
        <v>0</v>
      </c>
      <c r="L16" s="2">
        <f>SUM(L17)</f>
        <v>0</v>
      </c>
      <c r="M16" s="4">
        <f>SUM(M17)</f>
        <v>0</v>
      </c>
    </row>
    <row r="17" spans="1:13" ht="27" customHeight="1">
      <c r="A17" s="10" t="s">
        <v>275</v>
      </c>
      <c r="B17" s="17" t="s">
        <v>372</v>
      </c>
      <c r="C17" s="14">
        <f>D17+I17</f>
        <v>38</v>
      </c>
      <c r="D17" s="6">
        <f>SUM(E17:H17)</f>
        <v>18</v>
      </c>
      <c r="E17" s="7">
        <v>18</v>
      </c>
      <c r="F17" s="2"/>
      <c r="G17" s="2"/>
      <c r="H17" s="15"/>
      <c r="I17" s="7">
        <f>SUM(J17:M17)</f>
        <v>20</v>
      </c>
      <c r="J17" s="2">
        <v>20</v>
      </c>
      <c r="K17" s="2"/>
      <c r="L17" s="2"/>
      <c r="M17" s="15"/>
    </row>
    <row r="18" spans="1:13" ht="12.75">
      <c r="A18" s="80"/>
      <c r="B18" s="22" t="s">
        <v>97</v>
      </c>
      <c r="C18" s="14" t="e">
        <f>#REF!+C16</f>
        <v>#REF!</v>
      </c>
      <c r="D18" s="6">
        <f>D16</f>
        <v>18</v>
      </c>
      <c r="E18" s="7">
        <f>E16</f>
        <v>18</v>
      </c>
      <c r="F18" s="7">
        <f>F16</f>
        <v>0</v>
      </c>
      <c r="G18" s="7">
        <f>G16</f>
        <v>0</v>
      </c>
      <c r="H18" s="4">
        <f>H16</f>
        <v>0</v>
      </c>
      <c r="I18" s="19" t="e">
        <f>#REF!+I16</f>
        <v>#REF!</v>
      </c>
      <c r="J18" s="2" t="e">
        <f>#REF!+J16</f>
        <v>#REF!</v>
      </c>
      <c r="K18" s="2" t="e">
        <f>#REF!+K16</f>
        <v>#REF!</v>
      </c>
      <c r="L18" s="2" t="e">
        <f>#REF!+L16</f>
        <v>#REF!</v>
      </c>
      <c r="M18" s="15" t="e">
        <f>#REF!+M16</f>
        <v>#REF!</v>
      </c>
    </row>
    <row r="19" spans="1:13" ht="12.75">
      <c r="A19" s="81" t="s">
        <v>93</v>
      </c>
      <c r="B19" s="17"/>
      <c r="C19" s="14" t="e">
        <f aca="true" t="shared" si="1" ref="C19:M19">C14+C18</f>
        <v>#REF!</v>
      </c>
      <c r="D19" s="6">
        <f t="shared" si="1"/>
        <v>273</v>
      </c>
      <c r="E19" s="7">
        <f t="shared" si="1"/>
        <v>258</v>
      </c>
      <c r="F19" s="2">
        <f t="shared" si="1"/>
        <v>5</v>
      </c>
      <c r="G19" s="2">
        <f t="shared" si="1"/>
        <v>0</v>
      </c>
      <c r="H19" s="15">
        <f t="shared" si="1"/>
        <v>10</v>
      </c>
      <c r="I19" s="19" t="e">
        <f t="shared" si="1"/>
        <v>#REF!</v>
      </c>
      <c r="J19" s="2" t="e">
        <f t="shared" si="1"/>
        <v>#REF!</v>
      </c>
      <c r="K19" s="2" t="e">
        <f t="shared" si="1"/>
        <v>#REF!</v>
      </c>
      <c r="L19" s="2" t="e">
        <f t="shared" si="1"/>
        <v>#REF!</v>
      </c>
      <c r="M19" s="15" t="e">
        <f t="shared" si="1"/>
        <v>#REF!</v>
      </c>
    </row>
    <row r="20" spans="1:13" ht="12.75">
      <c r="A20" s="82" t="s">
        <v>411</v>
      </c>
      <c r="B20" s="83"/>
      <c r="C20" s="84"/>
      <c r="D20" s="85"/>
      <c r="E20" s="86"/>
      <c r="F20" s="86"/>
      <c r="G20" s="86"/>
      <c r="H20" s="87"/>
      <c r="I20" s="86"/>
      <c r="J20" s="86"/>
      <c r="K20" s="86"/>
      <c r="L20" s="86"/>
      <c r="M20" s="87"/>
    </row>
    <row r="21" spans="1:13" ht="12.75">
      <c r="A21" s="88" t="s">
        <v>72</v>
      </c>
      <c r="B21" s="89"/>
      <c r="C21" s="72"/>
      <c r="D21" s="90"/>
      <c r="E21" s="76"/>
      <c r="F21" s="76"/>
      <c r="G21" s="76"/>
      <c r="H21" s="77"/>
      <c r="I21" s="76"/>
      <c r="J21" s="76"/>
      <c r="K21" s="76"/>
      <c r="L21" s="76"/>
      <c r="M21" s="77"/>
    </row>
    <row r="22" spans="1:13" ht="14.25" customHeight="1">
      <c r="A22" s="65" t="s">
        <v>270</v>
      </c>
      <c r="B22" s="91"/>
      <c r="C22" s="14">
        <f aca="true" t="shared" si="2" ref="C22:C32">D22+I22</f>
        <v>129.3</v>
      </c>
      <c r="D22" s="6">
        <f aca="true" t="shared" si="3" ref="D22:D32">SUM(E22:H22)</f>
        <v>67.3</v>
      </c>
      <c r="E22" s="7">
        <f>SUM(E23:E26)</f>
        <v>67.3</v>
      </c>
      <c r="F22" s="2">
        <f>SUM(F23:F26)</f>
        <v>0</v>
      </c>
      <c r="G22" s="2">
        <f>SUM(G23:G26)</f>
        <v>0</v>
      </c>
      <c r="H22" s="4">
        <f>SUM(H23:H26)</f>
        <v>0</v>
      </c>
      <c r="I22" s="7">
        <f aca="true" t="shared" si="4" ref="I22:I32">SUM(J22:M22)</f>
        <v>62</v>
      </c>
      <c r="J22" s="2">
        <f>SUM(J23:J26)</f>
        <v>62</v>
      </c>
      <c r="K22" s="2">
        <f>SUM(K23:K26)</f>
        <v>0</v>
      </c>
      <c r="L22" s="2">
        <f>SUM(L23:L26)</f>
        <v>0</v>
      </c>
      <c r="M22" s="4">
        <f>SUM(M23:M26)</f>
        <v>0</v>
      </c>
    </row>
    <row r="23" spans="1:13" ht="25.5" customHeight="1">
      <c r="A23" s="10" t="s">
        <v>271</v>
      </c>
      <c r="B23" s="17" t="s">
        <v>372</v>
      </c>
      <c r="C23" s="14">
        <f t="shared" si="2"/>
        <v>65</v>
      </c>
      <c r="D23" s="6">
        <f t="shared" si="3"/>
        <v>32</v>
      </c>
      <c r="E23" s="7">
        <v>32</v>
      </c>
      <c r="F23" s="2"/>
      <c r="G23" s="2"/>
      <c r="H23" s="4"/>
      <c r="I23" s="7">
        <f t="shared" si="4"/>
        <v>33</v>
      </c>
      <c r="J23" s="2">
        <v>33</v>
      </c>
      <c r="K23" s="2"/>
      <c r="L23" s="2"/>
      <c r="M23" s="4"/>
    </row>
    <row r="24" spans="1:13" ht="25.5" customHeight="1">
      <c r="A24" s="10" t="s">
        <v>272</v>
      </c>
      <c r="B24" s="17" t="s">
        <v>372</v>
      </c>
      <c r="C24" s="14">
        <f t="shared" si="2"/>
        <v>17</v>
      </c>
      <c r="D24" s="6">
        <f t="shared" si="3"/>
        <v>8</v>
      </c>
      <c r="E24" s="7">
        <v>8</v>
      </c>
      <c r="F24" s="2"/>
      <c r="G24" s="2"/>
      <c r="H24" s="4"/>
      <c r="I24" s="7">
        <f t="shared" si="4"/>
        <v>9</v>
      </c>
      <c r="J24" s="2">
        <v>9</v>
      </c>
      <c r="K24" s="2"/>
      <c r="L24" s="2"/>
      <c r="M24" s="4"/>
    </row>
    <row r="25" spans="1:13" ht="26.25" customHeight="1">
      <c r="A25" s="10" t="s">
        <v>273</v>
      </c>
      <c r="B25" s="17" t="s">
        <v>372</v>
      </c>
      <c r="C25" s="14">
        <f t="shared" si="2"/>
        <v>38</v>
      </c>
      <c r="D25" s="6">
        <f t="shared" si="3"/>
        <v>18</v>
      </c>
      <c r="E25" s="7">
        <v>18</v>
      </c>
      <c r="F25" s="2"/>
      <c r="G25" s="2"/>
      <c r="H25" s="4"/>
      <c r="I25" s="7">
        <f t="shared" si="4"/>
        <v>20</v>
      </c>
      <c r="J25" s="2">
        <v>20</v>
      </c>
      <c r="K25" s="2"/>
      <c r="L25" s="2"/>
      <c r="M25" s="4"/>
    </row>
    <row r="26" spans="1:13" ht="25.5">
      <c r="A26" s="68" t="s">
        <v>274</v>
      </c>
      <c r="B26" s="17" t="s">
        <v>372</v>
      </c>
      <c r="C26" s="14">
        <f t="shared" si="2"/>
        <v>9.3</v>
      </c>
      <c r="D26" s="6">
        <f t="shared" si="3"/>
        <v>9.3</v>
      </c>
      <c r="E26" s="7">
        <v>9.3</v>
      </c>
      <c r="F26" s="2"/>
      <c r="G26" s="2"/>
      <c r="H26" s="4"/>
      <c r="I26" s="7">
        <f t="shared" si="4"/>
        <v>0</v>
      </c>
      <c r="J26" s="2"/>
      <c r="K26" s="2"/>
      <c r="L26" s="2"/>
      <c r="M26" s="4"/>
    </row>
    <row r="27" spans="1:13" ht="15.75" customHeight="1">
      <c r="A27" s="78" t="s">
        <v>73</v>
      </c>
      <c r="B27" s="79"/>
      <c r="C27" s="14">
        <f t="shared" si="2"/>
        <v>1088</v>
      </c>
      <c r="D27" s="6">
        <f t="shared" si="3"/>
        <v>544</v>
      </c>
      <c r="E27" s="7">
        <f>SUM(E28:E32)</f>
        <v>544</v>
      </c>
      <c r="F27" s="2">
        <f>SUM(F28:F32)</f>
        <v>0</v>
      </c>
      <c r="G27" s="2">
        <f>SUM(G28:G32)</f>
        <v>0</v>
      </c>
      <c r="H27" s="4">
        <f>SUM(H28:H32)</f>
        <v>0</v>
      </c>
      <c r="I27" s="7">
        <f t="shared" si="4"/>
        <v>544</v>
      </c>
      <c r="J27" s="2">
        <f>SUM(J28:J32)</f>
        <v>544</v>
      </c>
      <c r="K27" s="2">
        <f>SUM(K28:K32)</f>
        <v>0</v>
      </c>
      <c r="L27" s="2">
        <f>SUM(L28:L32)</f>
        <v>0</v>
      </c>
      <c r="M27" s="4">
        <f>SUM(M28:M32)</f>
        <v>0</v>
      </c>
    </row>
    <row r="28" spans="1:13" ht="26.25" customHeight="1">
      <c r="A28" s="10" t="s">
        <v>298</v>
      </c>
      <c r="B28" s="92" t="s">
        <v>299</v>
      </c>
      <c r="C28" s="14">
        <f t="shared" si="2"/>
        <v>30</v>
      </c>
      <c r="D28" s="6">
        <f t="shared" si="3"/>
        <v>15</v>
      </c>
      <c r="E28" s="7">
        <v>15</v>
      </c>
      <c r="F28" s="2"/>
      <c r="G28" s="2"/>
      <c r="H28" s="15"/>
      <c r="I28" s="7">
        <f t="shared" si="4"/>
        <v>15</v>
      </c>
      <c r="J28" s="2">
        <v>15</v>
      </c>
      <c r="K28" s="2"/>
      <c r="L28" s="2"/>
      <c r="M28" s="15"/>
    </row>
    <row r="29" spans="1:13" ht="28.5" customHeight="1">
      <c r="A29" s="10" t="s">
        <v>300</v>
      </c>
      <c r="B29" s="20" t="s">
        <v>301</v>
      </c>
      <c r="C29" s="19">
        <f t="shared" si="2"/>
        <v>4</v>
      </c>
      <c r="D29" s="6">
        <f t="shared" si="3"/>
        <v>2</v>
      </c>
      <c r="E29" s="7">
        <v>2</v>
      </c>
      <c r="F29" s="2"/>
      <c r="G29" s="2"/>
      <c r="H29" s="15"/>
      <c r="I29" s="7">
        <f t="shared" si="4"/>
        <v>2</v>
      </c>
      <c r="J29" s="2">
        <v>2</v>
      </c>
      <c r="K29" s="2"/>
      <c r="L29" s="2"/>
      <c r="M29" s="15"/>
    </row>
    <row r="30" spans="1:13" ht="27" customHeight="1">
      <c r="A30" s="10" t="s">
        <v>303</v>
      </c>
      <c r="B30" s="20" t="s">
        <v>302</v>
      </c>
      <c r="C30" s="19">
        <f t="shared" si="2"/>
        <v>10</v>
      </c>
      <c r="D30" s="6">
        <f t="shared" si="3"/>
        <v>5</v>
      </c>
      <c r="E30" s="7">
        <v>5</v>
      </c>
      <c r="F30" s="2"/>
      <c r="G30" s="2"/>
      <c r="H30" s="15"/>
      <c r="I30" s="7">
        <f t="shared" si="4"/>
        <v>5</v>
      </c>
      <c r="J30" s="2">
        <v>5</v>
      </c>
      <c r="K30" s="2"/>
      <c r="L30" s="2"/>
      <c r="M30" s="15"/>
    </row>
    <row r="31" spans="1:13" ht="27" customHeight="1">
      <c r="A31" s="10" t="s">
        <v>350</v>
      </c>
      <c r="B31" s="20" t="s">
        <v>304</v>
      </c>
      <c r="C31" s="19">
        <f t="shared" si="2"/>
        <v>24</v>
      </c>
      <c r="D31" s="6">
        <f t="shared" si="3"/>
        <v>12</v>
      </c>
      <c r="E31" s="7">
        <v>12</v>
      </c>
      <c r="F31" s="2"/>
      <c r="G31" s="2"/>
      <c r="H31" s="15"/>
      <c r="I31" s="7">
        <f t="shared" si="4"/>
        <v>12</v>
      </c>
      <c r="J31" s="2">
        <v>12</v>
      </c>
      <c r="K31" s="2"/>
      <c r="L31" s="2"/>
      <c r="M31" s="15"/>
    </row>
    <row r="32" spans="1:13" ht="15" customHeight="1">
      <c r="A32" s="10" t="s">
        <v>305</v>
      </c>
      <c r="B32" s="20" t="s">
        <v>154</v>
      </c>
      <c r="C32" s="19">
        <f t="shared" si="2"/>
        <v>1020</v>
      </c>
      <c r="D32" s="6">
        <f t="shared" si="3"/>
        <v>510</v>
      </c>
      <c r="E32" s="7">
        <v>510</v>
      </c>
      <c r="F32" s="2"/>
      <c r="G32" s="2"/>
      <c r="H32" s="15"/>
      <c r="I32" s="7">
        <f t="shared" si="4"/>
        <v>510</v>
      </c>
      <c r="J32" s="2">
        <v>510</v>
      </c>
      <c r="K32" s="2"/>
      <c r="L32" s="2"/>
      <c r="M32" s="15"/>
    </row>
    <row r="33" spans="1:13" ht="14.25" customHeight="1">
      <c r="A33" s="80"/>
      <c r="B33" s="93" t="s">
        <v>98</v>
      </c>
      <c r="C33" s="14">
        <f>C22+C27</f>
        <v>1217.3</v>
      </c>
      <c r="D33" s="6">
        <f aca="true" t="shared" si="5" ref="D33:M33">D22+D27</f>
        <v>611.3</v>
      </c>
      <c r="E33" s="7">
        <f t="shared" si="5"/>
        <v>611.3</v>
      </c>
      <c r="F33" s="2">
        <f t="shared" si="5"/>
        <v>0</v>
      </c>
      <c r="G33" s="2">
        <f t="shared" si="5"/>
        <v>0</v>
      </c>
      <c r="H33" s="15">
        <f t="shared" si="5"/>
        <v>0</v>
      </c>
      <c r="I33" s="19">
        <f t="shared" si="5"/>
        <v>606</v>
      </c>
      <c r="J33" s="2">
        <f t="shared" si="5"/>
        <v>606</v>
      </c>
      <c r="K33" s="2">
        <f t="shared" si="5"/>
        <v>0</v>
      </c>
      <c r="L33" s="2">
        <f t="shared" si="5"/>
        <v>0</v>
      </c>
      <c r="M33" s="15">
        <f t="shared" si="5"/>
        <v>0</v>
      </c>
    </row>
    <row r="34" spans="1:9" ht="12.75">
      <c r="A34" s="63" t="s">
        <v>74</v>
      </c>
      <c r="B34" s="92"/>
      <c r="C34" s="14"/>
      <c r="D34" s="6"/>
      <c r="E34" s="16"/>
      <c r="F34" s="16"/>
      <c r="G34" s="16"/>
      <c r="I34" s="7"/>
    </row>
    <row r="35" spans="1:13" ht="27" customHeight="1">
      <c r="A35" s="80" t="s">
        <v>75</v>
      </c>
      <c r="B35" s="8" t="s">
        <v>60</v>
      </c>
      <c r="C35" s="14">
        <f>D35+I35</f>
        <v>30</v>
      </c>
      <c r="D35" s="6">
        <f>SUM(E35:H35)</f>
        <v>15</v>
      </c>
      <c r="E35" s="7">
        <v>15</v>
      </c>
      <c r="F35" s="2"/>
      <c r="G35" s="2"/>
      <c r="H35" s="15"/>
      <c r="I35" s="7">
        <f>SUM(J35:M35)</f>
        <v>15</v>
      </c>
      <c r="J35" s="2">
        <v>15</v>
      </c>
      <c r="K35" s="2"/>
      <c r="L35" s="2"/>
      <c r="M35" s="15"/>
    </row>
    <row r="36" spans="1:13" ht="12.75" customHeight="1">
      <c r="A36" s="80"/>
      <c r="B36" s="93" t="s">
        <v>99</v>
      </c>
      <c r="C36" s="14">
        <f>C35</f>
        <v>30</v>
      </c>
      <c r="D36" s="6">
        <f aca="true" t="shared" si="6" ref="D36:M36">D35</f>
        <v>15</v>
      </c>
      <c r="E36" s="7">
        <f t="shared" si="6"/>
        <v>15</v>
      </c>
      <c r="F36" s="2">
        <f t="shared" si="6"/>
        <v>0</v>
      </c>
      <c r="G36" s="2">
        <f t="shared" si="6"/>
        <v>0</v>
      </c>
      <c r="H36" s="15">
        <f t="shared" si="6"/>
        <v>0</v>
      </c>
      <c r="I36" s="19">
        <f t="shared" si="6"/>
        <v>15</v>
      </c>
      <c r="J36" s="2">
        <f t="shared" si="6"/>
        <v>15</v>
      </c>
      <c r="K36" s="2">
        <f t="shared" si="6"/>
        <v>0</v>
      </c>
      <c r="L36" s="2">
        <f t="shared" si="6"/>
        <v>0</v>
      </c>
      <c r="M36" s="15">
        <f t="shared" si="6"/>
        <v>0</v>
      </c>
    </row>
    <row r="37" spans="1:9" ht="12.75">
      <c r="A37" s="63" t="s">
        <v>76</v>
      </c>
      <c r="B37" s="92"/>
      <c r="C37" s="14"/>
      <c r="D37" s="85"/>
      <c r="E37" s="16"/>
      <c r="F37" s="16"/>
      <c r="G37" s="16"/>
      <c r="I37" s="94"/>
    </row>
    <row r="38" spans="1:13" ht="28.5" customHeight="1">
      <c r="A38" s="78" t="s">
        <v>77</v>
      </c>
      <c r="B38" s="79"/>
      <c r="C38" s="14">
        <f>D38+I38</f>
        <v>797</v>
      </c>
      <c r="D38" s="6">
        <f>SUM(E38:H38)</f>
        <v>372</v>
      </c>
      <c r="E38" s="19">
        <f>SUM(E39:E39)</f>
        <v>136</v>
      </c>
      <c r="F38" s="2">
        <f>SUM(F39:F39)</f>
        <v>236</v>
      </c>
      <c r="G38" s="2">
        <f>SUM(G39:G39)</f>
        <v>0</v>
      </c>
      <c r="H38" s="4">
        <f>SUM(H39:H39)</f>
        <v>0</v>
      </c>
      <c r="I38" s="7">
        <f>SUM(J38:M38)</f>
        <v>425</v>
      </c>
      <c r="J38" s="2">
        <f>SUM(J39:J39)</f>
        <v>125</v>
      </c>
      <c r="K38" s="2">
        <f>SUM(K39:K39)</f>
        <v>300</v>
      </c>
      <c r="L38" s="2">
        <f>SUM(L39:L39)</f>
        <v>0</v>
      </c>
      <c r="M38" s="4">
        <f>SUM(M39:M39)</f>
        <v>0</v>
      </c>
    </row>
    <row r="39" spans="1:12" ht="38.25" customHeight="1">
      <c r="A39" s="95" t="s">
        <v>389</v>
      </c>
      <c r="B39" s="96" t="s">
        <v>217</v>
      </c>
      <c r="C39" s="84">
        <f>D39+I39</f>
        <v>797</v>
      </c>
      <c r="D39" s="85">
        <f>SUM(E39:H39)</f>
        <v>372</v>
      </c>
      <c r="E39" s="7">
        <v>136</v>
      </c>
      <c r="F39" s="2">
        <v>236</v>
      </c>
      <c r="G39" s="2"/>
      <c r="I39" s="94">
        <f>SUM(J39:M39)</f>
        <v>425</v>
      </c>
      <c r="J39" s="2">
        <v>125</v>
      </c>
      <c r="K39" s="2">
        <v>300</v>
      </c>
      <c r="L39" s="2"/>
    </row>
    <row r="40" spans="1:13" ht="12.75">
      <c r="A40" s="97"/>
      <c r="B40" s="98" t="s">
        <v>100</v>
      </c>
      <c r="C40" s="84">
        <f>C38</f>
        <v>797</v>
      </c>
      <c r="D40" s="85">
        <f aca="true" t="shared" si="7" ref="D40:M40">D38</f>
        <v>372</v>
      </c>
      <c r="E40" s="7">
        <f t="shared" si="7"/>
        <v>136</v>
      </c>
      <c r="F40" s="2">
        <f t="shared" si="7"/>
        <v>236</v>
      </c>
      <c r="G40" s="2">
        <f t="shared" si="7"/>
        <v>0</v>
      </c>
      <c r="H40" s="87">
        <f t="shared" si="7"/>
        <v>0</v>
      </c>
      <c r="I40" s="86">
        <f t="shared" si="7"/>
        <v>425</v>
      </c>
      <c r="J40" s="2">
        <f t="shared" si="7"/>
        <v>125</v>
      </c>
      <c r="K40" s="2">
        <f t="shared" si="7"/>
        <v>300</v>
      </c>
      <c r="L40" s="2">
        <f t="shared" si="7"/>
        <v>0</v>
      </c>
      <c r="M40" s="87">
        <f t="shared" si="7"/>
        <v>0</v>
      </c>
    </row>
    <row r="41" spans="1:13" ht="12.75">
      <c r="A41" s="81" t="s">
        <v>94</v>
      </c>
      <c r="B41" s="17"/>
      <c r="C41" s="14">
        <f aca="true" t="shared" si="8" ref="C41:M41">C33+C36+C40</f>
        <v>2044.3</v>
      </c>
      <c r="D41" s="6">
        <f t="shared" si="8"/>
        <v>998.3</v>
      </c>
      <c r="E41" s="7">
        <f t="shared" si="8"/>
        <v>762.3</v>
      </c>
      <c r="F41" s="2">
        <f t="shared" si="8"/>
        <v>236</v>
      </c>
      <c r="G41" s="2">
        <f t="shared" si="8"/>
        <v>0</v>
      </c>
      <c r="H41" s="15">
        <f t="shared" si="8"/>
        <v>0</v>
      </c>
      <c r="I41" s="19">
        <f t="shared" si="8"/>
        <v>1046</v>
      </c>
      <c r="J41" s="2">
        <f t="shared" si="8"/>
        <v>746</v>
      </c>
      <c r="K41" s="2">
        <f t="shared" si="8"/>
        <v>300</v>
      </c>
      <c r="L41" s="2">
        <f t="shared" si="8"/>
        <v>0</v>
      </c>
      <c r="M41" s="15">
        <f t="shared" si="8"/>
        <v>0</v>
      </c>
    </row>
    <row r="42" spans="1:13" ht="12.75">
      <c r="A42" s="181" t="s">
        <v>160</v>
      </c>
      <c r="B42" s="17"/>
      <c r="C42" s="182" t="e">
        <f aca="true" t="shared" si="9" ref="C42:M42">C19+C41</f>
        <v>#REF!</v>
      </c>
      <c r="D42" s="183">
        <f t="shared" si="9"/>
        <v>1271.3</v>
      </c>
      <c r="E42" s="184">
        <f t="shared" si="9"/>
        <v>1020.3</v>
      </c>
      <c r="F42" s="185">
        <f t="shared" si="9"/>
        <v>241</v>
      </c>
      <c r="G42" s="185">
        <f t="shared" si="9"/>
        <v>0</v>
      </c>
      <c r="H42" s="186">
        <f t="shared" si="9"/>
        <v>10</v>
      </c>
      <c r="I42" s="187" t="e">
        <f t="shared" si="9"/>
        <v>#REF!</v>
      </c>
      <c r="J42" s="185" t="e">
        <f t="shared" si="9"/>
        <v>#REF!</v>
      </c>
      <c r="K42" s="185" t="e">
        <f t="shared" si="9"/>
        <v>#REF!</v>
      </c>
      <c r="L42" s="185" t="e">
        <f t="shared" si="9"/>
        <v>#REF!</v>
      </c>
      <c r="M42" s="186" t="e">
        <f t="shared" si="9"/>
        <v>#REF!</v>
      </c>
    </row>
    <row r="43" spans="1:13" ht="15.75">
      <c r="A43" s="188"/>
      <c r="B43" s="83"/>
      <c r="C43" s="189"/>
      <c r="D43" s="190"/>
      <c r="E43" s="191" t="s">
        <v>266</v>
      </c>
      <c r="F43" s="192"/>
      <c r="G43" s="192"/>
      <c r="H43" s="193"/>
      <c r="I43" s="194"/>
      <c r="J43" s="194"/>
      <c r="K43" s="194"/>
      <c r="L43" s="194"/>
      <c r="M43" s="195"/>
    </row>
    <row r="44" spans="1:7" ht="12.75">
      <c r="A44" s="196" t="s">
        <v>264</v>
      </c>
      <c r="B44" s="99"/>
      <c r="E44" s="16"/>
      <c r="F44" s="16"/>
      <c r="G44" s="16"/>
    </row>
    <row r="45" spans="1:7" ht="12.75">
      <c r="A45" s="100" t="s">
        <v>412</v>
      </c>
      <c r="B45" s="99"/>
      <c r="E45" s="16"/>
      <c r="F45" s="16"/>
      <c r="G45" s="16"/>
    </row>
    <row r="46" spans="1:13" ht="12.75">
      <c r="A46" s="101" t="s">
        <v>79</v>
      </c>
      <c r="B46" s="102"/>
      <c r="C46" s="72"/>
      <c r="D46" s="90"/>
      <c r="E46" s="76"/>
      <c r="F46" s="76"/>
      <c r="G46" s="76"/>
      <c r="H46" s="77"/>
      <c r="I46" s="76"/>
      <c r="J46" s="76"/>
      <c r="K46" s="76"/>
      <c r="L46" s="76"/>
      <c r="M46" s="77"/>
    </row>
    <row r="47" spans="1:13" ht="12.75" customHeight="1">
      <c r="A47" s="78" t="s">
        <v>80</v>
      </c>
      <c r="B47" s="79"/>
      <c r="C47" s="14">
        <f>D47+I47</f>
        <v>5.5</v>
      </c>
      <c r="D47" s="6">
        <f>SUM(E47:H47)</f>
        <v>2.5</v>
      </c>
      <c r="E47" s="7">
        <f>SUM(E48)</f>
        <v>0</v>
      </c>
      <c r="F47" s="2">
        <f>SUM(F48)</f>
        <v>0</v>
      </c>
      <c r="G47" s="2">
        <f>SUM(G48)</f>
        <v>0</v>
      </c>
      <c r="H47" s="4">
        <f>H48</f>
        <v>2.5</v>
      </c>
      <c r="I47" s="7">
        <f>SUM(J47:M47)</f>
        <v>3</v>
      </c>
      <c r="J47" s="2">
        <f>J48</f>
        <v>0</v>
      </c>
      <c r="K47" s="2">
        <f>K48</f>
        <v>0</v>
      </c>
      <c r="L47" s="2">
        <f>L48</f>
        <v>0</v>
      </c>
      <c r="M47" s="4">
        <f>M48</f>
        <v>3</v>
      </c>
    </row>
    <row r="48" spans="1:13" ht="27" customHeight="1">
      <c r="A48" s="10" t="s">
        <v>59</v>
      </c>
      <c r="B48" s="8" t="s">
        <v>126</v>
      </c>
      <c r="C48" s="14">
        <f>D48+I48</f>
        <v>5.5</v>
      </c>
      <c r="D48" s="6">
        <f>SUM(E48:H48)</f>
        <v>2.5</v>
      </c>
      <c r="E48" s="7"/>
      <c r="F48" s="2"/>
      <c r="G48" s="2"/>
      <c r="H48" s="4">
        <v>2.5</v>
      </c>
      <c r="I48" s="7">
        <f>SUM(J48:M48)</f>
        <v>3</v>
      </c>
      <c r="J48" s="2"/>
      <c r="K48" s="2"/>
      <c r="L48" s="2"/>
      <c r="M48" s="4">
        <v>3</v>
      </c>
    </row>
    <row r="49" spans="1:13" ht="24.75" customHeight="1">
      <c r="A49" s="10" t="s">
        <v>81</v>
      </c>
      <c r="B49" s="8" t="s">
        <v>126</v>
      </c>
      <c r="C49" s="14">
        <f>D49+I49</f>
        <v>249.5</v>
      </c>
      <c r="D49" s="6">
        <f>SUM(E49:H49)</f>
        <v>124.5</v>
      </c>
      <c r="E49" s="7">
        <v>28</v>
      </c>
      <c r="F49" s="2">
        <v>85</v>
      </c>
      <c r="G49" s="2"/>
      <c r="H49" s="4">
        <v>11.5</v>
      </c>
      <c r="I49" s="7">
        <f>SUM(J49:M49)</f>
        <v>125</v>
      </c>
      <c r="J49" s="2">
        <v>28</v>
      </c>
      <c r="K49" s="2">
        <v>85</v>
      </c>
      <c r="L49" s="2"/>
      <c r="M49" s="4">
        <v>12</v>
      </c>
    </row>
    <row r="50" spans="1:13" ht="12.75">
      <c r="A50" s="80"/>
      <c r="B50" s="93" t="s">
        <v>95</v>
      </c>
      <c r="C50" s="14">
        <f aca="true" t="shared" si="10" ref="C50:M50">C47+C49</f>
        <v>255</v>
      </c>
      <c r="D50" s="6">
        <f t="shared" si="10"/>
        <v>127</v>
      </c>
      <c r="E50" s="7">
        <f t="shared" si="10"/>
        <v>28</v>
      </c>
      <c r="F50" s="2">
        <f t="shared" si="10"/>
        <v>85</v>
      </c>
      <c r="G50" s="2">
        <f t="shared" si="10"/>
        <v>0</v>
      </c>
      <c r="H50" s="15">
        <f t="shared" si="10"/>
        <v>14</v>
      </c>
      <c r="I50" s="19">
        <f t="shared" si="10"/>
        <v>128</v>
      </c>
      <c r="J50" s="2">
        <f t="shared" si="10"/>
        <v>28</v>
      </c>
      <c r="K50" s="2">
        <f t="shared" si="10"/>
        <v>85</v>
      </c>
      <c r="L50" s="2">
        <f t="shared" si="10"/>
        <v>0</v>
      </c>
      <c r="M50" s="15">
        <f t="shared" si="10"/>
        <v>15</v>
      </c>
    </row>
    <row r="51" spans="1:9" ht="12.75">
      <c r="A51" s="103" t="s">
        <v>361</v>
      </c>
      <c r="B51" s="197"/>
      <c r="C51" s="84"/>
      <c r="D51" s="85"/>
      <c r="E51" s="16"/>
      <c r="F51" s="16"/>
      <c r="G51" s="16"/>
      <c r="I51" s="86"/>
    </row>
    <row r="52" spans="1:13" ht="12.75">
      <c r="A52" s="78" t="s">
        <v>362</v>
      </c>
      <c r="B52" s="79"/>
      <c r="C52" s="14">
        <f>D52+I52</f>
        <v>23.8</v>
      </c>
      <c r="D52" s="6">
        <f>SUM(E52:H52)</f>
        <v>23.8</v>
      </c>
      <c r="E52" s="7">
        <f>SUM(E53)</f>
        <v>3.8</v>
      </c>
      <c r="F52" s="2">
        <f>SUM(F53)</f>
        <v>0</v>
      </c>
      <c r="G52" s="2">
        <f>SUM(G53)</f>
        <v>20</v>
      </c>
      <c r="H52" s="4">
        <f>SUM(H53)</f>
        <v>0</v>
      </c>
      <c r="I52" s="19">
        <f>SUM(J52:M52)</f>
        <v>0</v>
      </c>
      <c r="J52" s="2">
        <f>SUM(J53)</f>
        <v>0</v>
      </c>
      <c r="K52" s="2">
        <f>SUM(K53)</f>
        <v>0</v>
      </c>
      <c r="L52" s="2">
        <f>SUM(L53)</f>
        <v>0</v>
      </c>
      <c r="M52" s="4">
        <f>SUM(M53)</f>
        <v>0</v>
      </c>
    </row>
    <row r="53" spans="1:13" ht="27.75" customHeight="1">
      <c r="A53" s="10" t="s">
        <v>363</v>
      </c>
      <c r="B53" s="104" t="s">
        <v>55</v>
      </c>
      <c r="C53" s="14">
        <f>D53+I53</f>
        <v>23.8</v>
      </c>
      <c r="D53" s="6">
        <f>SUM(E53:H53)</f>
        <v>23.8</v>
      </c>
      <c r="E53" s="7">
        <v>3.8</v>
      </c>
      <c r="F53" s="2"/>
      <c r="G53" s="2">
        <v>20</v>
      </c>
      <c r="H53" s="15"/>
      <c r="I53" s="19">
        <f>SUM(J53:M53)</f>
        <v>0</v>
      </c>
      <c r="J53" s="2"/>
      <c r="K53" s="2"/>
      <c r="L53" s="2"/>
      <c r="M53" s="4"/>
    </row>
    <row r="54" spans="1:13" ht="12.75">
      <c r="A54" s="80"/>
      <c r="B54" s="93" t="s">
        <v>96</v>
      </c>
      <c r="C54" s="84">
        <f>C52</f>
        <v>23.8</v>
      </c>
      <c r="D54" s="85">
        <f aca="true" t="shared" si="11" ref="D54:M54">D52</f>
        <v>23.8</v>
      </c>
      <c r="E54" s="7">
        <f t="shared" si="11"/>
        <v>3.8</v>
      </c>
      <c r="F54" s="2">
        <f t="shared" si="11"/>
        <v>0</v>
      </c>
      <c r="G54" s="2">
        <f t="shared" si="11"/>
        <v>20</v>
      </c>
      <c r="H54" s="4">
        <f t="shared" si="11"/>
        <v>0</v>
      </c>
      <c r="I54" s="86">
        <f t="shared" si="11"/>
        <v>0</v>
      </c>
      <c r="J54" s="2">
        <f t="shared" si="11"/>
        <v>0</v>
      </c>
      <c r="K54" s="2">
        <f t="shared" si="11"/>
        <v>0</v>
      </c>
      <c r="L54" s="2">
        <f t="shared" si="11"/>
        <v>0</v>
      </c>
      <c r="M54" s="4">
        <f t="shared" si="11"/>
        <v>0</v>
      </c>
    </row>
    <row r="55" spans="1:13" ht="12.75">
      <c r="A55" s="63" t="s">
        <v>61</v>
      </c>
      <c r="B55" s="105"/>
      <c r="C55" s="84"/>
      <c r="D55" s="85"/>
      <c r="E55" s="16"/>
      <c r="F55" s="16"/>
      <c r="G55" s="16"/>
      <c r="I55" s="19"/>
      <c r="J55" s="76"/>
      <c r="K55" s="76"/>
      <c r="L55" s="76"/>
      <c r="M55" s="77"/>
    </row>
    <row r="56" spans="1:13" ht="27" customHeight="1">
      <c r="A56" s="78" t="s">
        <v>62</v>
      </c>
      <c r="B56" s="79"/>
      <c r="C56" s="84">
        <f>D56+I56</f>
        <v>264</v>
      </c>
      <c r="D56" s="85">
        <f>SUM(E56:H56)</f>
        <v>264</v>
      </c>
      <c r="E56" s="7">
        <f>SUM(E57:E59)</f>
        <v>85</v>
      </c>
      <c r="F56" s="2">
        <f>SUM(F57:F59)</f>
        <v>0</v>
      </c>
      <c r="G56" s="2">
        <f>SUM(G57:G59)</f>
        <v>0</v>
      </c>
      <c r="H56" s="4">
        <f>SUM(H57:H59)</f>
        <v>179</v>
      </c>
      <c r="I56" s="94">
        <f>SUM(J56:M56)</f>
        <v>0</v>
      </c>
      <c r="J56" s="2">
        <f>SUM(J57:J59)</f>
        <v>0</v>
      </c>
      <c r="K56" s="2">
        <f>SUM(K57:K59)</f>
        <v>0</v>
      </c>
      <c r="L56" s="2">
        <f>SUM(L57:L59)</f>
        <v>0</v>
      </c>
      <c r="M56" s="4">
        <f>SUM(M57:M59)</f>
        <v>0</v>
      </c>
    </row>
    <row r="57" spans="1:13" ht="26.25" customHeight="1">
      <c r="A57" s="10" t="s">
        <v>63</v>
      </c>
      <c r="B57" s="104" t="s">
        <v>218</v>
      </c>
      <c r="C57" s="84">
        <f>D57+I57</f>
        <v>25</v>
      </c>
      <c r="D57" s="85">
        <f>SUM(E57:H57)</f>
        <v>25</v>
      </c>
      <c r="E57" s="7">
        <v>25</v>
      </c>
      <c r="F57" s="2"/>
      <c r="G57" s="2"/>
      <c r="H57" s="4"/>
      <c r="I57" s="94">
        <f>SUM(J57:M57)</f>
        <v>0</v>
      </c>
      <c r="J57" s="2"/>
      <c r="K57" s="2"/>
      <c r="L57" s="2"/>
      <c r="M57" s="4"/>
    </row>
    <row r="58" spans="1:13" ht="25.5">
      <c r="A58" s="10" t="s">
        <v>347</v>
      </c>
      <c r="B58" s="104" t="s">
        <v>218</v>
      </c>
      <c r="C58" s="84">
        <f>D58+I58</f>
        <v>60</v>
      </c>
      <c r="D58" s="85">
        <f>SUM(E58:H58)</f>
        <v>60</v>
      </c>
      <c r="E58" s="94">
        <v>60</v>
      </c>
      <c r="F58" s="94"/>
      <c r="G58" s="94"/>
      <c r="H58" s="106"/>
      <c r="I58" s="7">
        <f>SUM(J58:M58)</f>
        <v>0</v>
      </c>
      <c r="J58" s="2"/>
      <c r="K58" s="2"/>
      <c r="L58" s="2"/>
      <c r="M58" s="4"/>
    </row>
    <row r="59" spans="1:12" ht="25.5">
      <c r="A59" s="10" t="s">
        <v>351</v>
      </c>
      <c r="B59" s="104" t="s">
        <v>218</v>
      </c>
      <c r="C59" s="84">
        <f>D59+I59</f>
        <v>179</v>
      </c>
      <c r="D59" s="85">
        <f>SUM(E59:H59)</f>
        <v>179</v>
      </c>
      <c r="E59" s="94"/>
      <c r="F59" s="94"/>
      <c r="G59" s="94"/>
      <c r="H59" s="106">
        <v>179</v>
      </c>
      <c r="I59" s="7">
        <f>SUM(J59:M59)</f>
        <v>0</v>
      </c>
      <c r="J59" s="2"/>
      <c r="K59" s="2"/>
      <c r="L59" s="2"/>
    </row>
    <row r="60" spans="1:13" ht="12.75">
      <c r="A60" s="80"/>
      <c r="B60" s="93" t="s">
        <v>134</v>
      </c>
      <c r="C60" s="84">
        <f aca="true" t="shared" si="12" ref="C60:M60">C56</f>
        <v>264</v>
      </c>
      <c r="D60" s="85">
        <f t="shared" si="12"/>
        <v>264</v>
      </c>
      <c r="E60" s="94">
        <f t="shared" si="12"/>
        <v>85</v>
      </c>
      <c r="F60" s="94">
        <f t="shared" si="12"/>
        <v>0</v>
      </c>
      <c r="G60" s="94">
        <f t="shared" si="12"/>
        <v>0</v>
      </c>
      <c r="H60" s="106">
        <f t="shared" si="12"/>
        <v>179</v>
      </c>
      <c r="I60" s="76">
        <f t="shared" si="12"/>
        <v>0</v>
      </c>
      <c r="J60" s="2">
        <f t="shared" si="12"/>
        <v>0</v>
      </c>
      <c r="K60" s="2">
        <f t="shared" si="12"/>
        <v>0</v>
      </c>
      <c r="L60" s="2">
        <f t="shared" si="12"/>
        <v>0</v>
      </c>
      <c r="M60" s="4">
        <f t="shared" si="12"/>
        <v>0</v>
      </c>
    </row>
    <row r="61" spans="1:9" ht="12.75">
      <c r="A61" s="100" t="s">
        <v>82</v>
      </c>
      <c r="B61" s="99"/>
      <c r="C61" s="84"/>
      <c r="D61" s="85"/>
      <c r="E61" s="19"/>
      <c r="F61" s="19"/>
      <c r="G61" s="19"/>
      <c r="I61" s="73"/>
    </row>
    <row r="62" spans="1:13" ht="27" customHeight="1">
      <c r="A62" s="78" t="s">
        <v>83</v>
      </c>
      <c r="B62" s="107"/>
      <c r="C62" s="14">
        <f>D62+I62</f>
        <v>495</v>
      </c>
      <c r="D62" s="6">
        <f>SUM(E62:H62)</f>
        <v>245</v>
      </c>
      <c r="E62" s="7">
        <f>SUM(E63:E64)</f>
        <v>245</v>
      </c>
      <c r="F62" s="2">
        <f>SUM(F63:F64)</f>
        <v>0</v>
      </c>
      <c r="G62" s="2">
        <f>SUM(G63:G64)</f>
        <v>0</v>
      </c>
      <c r="H62" s="4">
        <f>SUM(H63:H64)</f>
        <v>0</v>
      </c>
      <c r="I62" s="7">
        <f>SUM(J62:M62)</f>
        <v>250</v>
      </c>
      <c r="J62" s="2">
        <f>SUM(J63:J64)</f>
        <v>250</v>
      </c>
      <c r="K62" s="2">
        <f>SUM(K63:K64)</f>
        <v>0</v>
      </c>
      <c r="L62" s="2">
        <f>SUM(L63:L64)</f>
        <v>0</v>
      </c>
      <c r="M62" s="4">
        <f>SUM(M63:M64)</f>
        <v>0</v>
      </c>
    </row>
    <row r="63" spans="1:13" ht="27" customHeight="1">
      <c r="A63" s="10" t="s">
        <v>213</v>
      </c>
      <c r="B63" s="8" t="s">
        <v>218</v>
      </c>
      <c r="C63" s="14">
        <f>D63+I63</f>
        <v>95</v>
      </c>
      <c r="D63" s="6">
        <f>SUM(E63:H63)</f>
        <v>95</v>
      </c>
      <c r="E63" s="7">
        <v>95</v>
      </c>
      <c r="F63" s="2"/>
      <c r="G63" s="2"/>
      <c r="H63" s="4"/>
      <c r="I63" s="7">
        <f>SUM(J63:M63)</f>
        <v>0</v>
      </c>
      <c r="J63" s="2"/>
      <c r="K63" s="2"/>
      <c r="L63" s="2"/>
      <c r="M63" s="4"/>
    </row>
    <row r="64" spans="1:13" ht="27" customHeight="1">
      <c r="A64" s="10" t="s">
        <v>214</v>
      </c>
      <c r="B64" s="8" t="s">
        <v>218</v>
      </c>
      <c r="C64" s="14">
        <f>D64+I64</f>
        <v>400</v>
      </c>
      <c r="D64" s="6">
        <f>SUM(E64:H64)</f>
        <v>150</v>
      </c>
      <c r="E64" s="7">
        <v>150</v>
      </c>
      <c r="F64" s="2"/>
      <c r="G64" s="2"/>
      <c r="H64" s="4"/>
      <c r="I64" s="7">
        <f>SUM(J64:M64)</f>
        <v>250</v>
      </c>
      <c r="J64" s="2">
        <v>250</v>
      </c>
      <c r="K64" s="2"/>
      <c r="L64" s="2"/>
      <c r="M64" s="4"/>
    </row>
    <row r="65" spans="1:13" ht="14.25" customHeight="1" hidden="1">
      <c r="A65" s="78" t="s">
        <v>84</v>
      </c>
      <c r="B65" s="79"/>
      <c r="C65" s="14">
        <f>D65+I65</f>
        <v>3000</v>
      </c>
      <c r="D65" s="6">
        <f>SUM(E65:H65)</f>
        <v>0</v>
      </c>
      <c r="E65" s="7"/>
      <c r="F65" s="2"/>
      <c r="G65" s="2"/>
      <c r="H65" s="4"/>
      <c r="I65" s="7">
        <f>SUM(J65:M65)</f>
        <v>3000</v>
      </c>
      <c r="J65" s="2"/>
      <c r="K65" s="2"/>
      <c r="L65" s="2"/>
      <c r="M65" s="4">
        <v>3000</v>
      </c>
    </row>
    <row r="66" spans="1:13" ht="12.75">
      <c r="A66" s="80"/>
      <c r="B66" s="105" t="s">
        <v>97</v>
      </c>
      <c r="C66" s="14">
        <f aca="true" t="shared" si="13" ref="C66:M66">C62+C65</f>
        <v>3495</v>
      </c>
      <c r="D66" s="6">
        <f t="shared" si="13"/>
        <v>245</v>
      </c>
      <c r="E66" s="7">
        <f t="shared" si="13"/>
        <v>245</v>
      </c>
      <c r="F66" s="2">
        <f t="shared" si="13"/>
        <v>0</v>
      </c>
      <c r="G66" s="2">
        <f t="shared" si="13"/>
        <v>0</v>
      </c>
      <c r="H66" s="15">
        <f t="shared" si="13"/>
        <v>0</v>
      </c>
      <c r="I66" s="19">
        <f t="shared" si="13"/>
        <v>3250</v>
      </c>
      <c r="J66" s="2">
        <f t="shared" si="13"/>
        <v>250</v>
      </c>
      <c r="K66" s="2">
        <f t="shared" si="13"/>
        <v>0</v>
      </c>
      <c r="L66" s="2">
        <f t="shared" si="13"/>
        <v>0</v>
      </c>
      <c r="M66" s="15">
        <f t="shared" si="13"/>
        <v>3000</v>
      </c>
    </row>
    <row r="67" spans="1:13" ht="14.25" customHeight="1">
      <c r="A67" s="81" t="s">
        <v>93</v>
      </c>
      <c r="B67" s="108"/>
      <c r="C67" s="14">
        <f aca="true" t="shared" si="14" ref="C67:M67">C50+C54+C60+C66</f>
        <v>4037.8</v>
      </c>
      <c r="D67" s="6">
        <f t="shared" si="14"/>
        <v>659.8</v>
      </c>
      <c r="E67" s="7">
        <f t="shared" si="14"/>
        <v>361.8</v>
      </c>
      <c r="F67" s="2">
        <f t="shared" si="14"/>
        <v>85</v>
      </c>
      <c r="G67" s="2">
        <f t="shared" si="14"/>
        <v>20</v>
      </c>
      <c r="H67" s="4">
        <f t="shared" si="14"/>
        <v>193</v>
      </c>
      <c r="I67" s="7">
        <f t="shared" si="14"/>
        <v>3378</v>
      </c>
      <c r="J67" s="2">
        <f t="shared" si="14"/>
        <v>278</v>
      </c>
      <c r="K67" s="2">
        <f t="shared" si="14"/>
        <v>85</v>
      </c>
      <c r="L67" s="2">
        <f t="shared" si="14"/>
        <v>0</v>
      </c>
      <c r="M67" s="15">
        <f t="shared" si="14"/>
        <v>3015</v>
      </c>
    </row>
    <row r="68" spans="1:13" ht="27" customHeight="1">
      <c r="A68" s="109" t="s">
        <v>413</v>
      </c>
      <c r="B68" s="198"/>
      <c r="C68" s="198"/>
      <c r="D68" s="198"/>
      <c r="E68" s="198"/>
      <c r="F68" s="198"/>
      <c r="G68" s="198"/>
      <c r="H68" s="199"/>
      <c r="I68" s="86"/>
      <c r="J68" s="86"/>
      <c r="K68" s="86"/>
      <c r="L68" s="86"/>
      <c r="M68" s="87"/>
    </row>
    <row r="69" spans="1:13" ht="12.75">
      <c r="A69" s="101" t="s">
        <v>107</v>
      </c>
      <c r="B69" s="102"/>
      <c r="C69" s="72"/>
      <c r="D69" s="90"/>
      <c r="E69" s="76"/>
      <c r="F69" s="76"/>
      <c r="G69" s="76"/>
      <c r="H69" s="77"/>
      <c r="I69" s="76"/>
      <c r="J69" s="76"/>
      <c r="K69" s="76"/>
      <c r="L69" s="76"/>
      <c r="M69" s="77"/>
    </row>
    <row r="70" spans="1:13" ht="13.5" customHeight="1">
      <c r="A70" s="110" t="s">
        <v>108</v>
      </c>
      <c r="B70" s="111"/>
      <c r="C70" s="14">
        <f>I70+D70</f>
        <v>112.1</v>
      </c>
      <c r="D70" s="6">
        <f>SUM(E70:H70)</f>
        <v>112.1</v>
      </c>
      <c r="E70" s="7">
        <f>E71</f>
        <v>112.1</v>
      </c>
      <c r="F70" s="2">
        <f>F71</f>
        <v>0</v>
      </c>
      <c r="G70" s="2">
        <f>G71</f>
        <v>0</v>
      </c>
      <c r="H70" s="4">
        <f>H71</f>
        <v>0</v>
      </c>
      <c r="I70" s="7">
        <f>SUM(J70:M70)</f>
        <v>0</v>
      </c>
      <c r="J70" s="2">
        <f>SUM(J71:J71)</f>
        <v>0</v>
      </c>
      <c r="K70" s="2">
        <f>SUM(K71:K71)</f>
        <v>0</v>
      </c>
      <c r="L70" s="2">
        <f>SUM(L71:L71)</f>
        <v>0</v>
      </c>
      <c r="M70" s="4">
        <f>SUM(M71:M71)</f>
        <v>0</v>
      </c>
    </row>
    <row r="71" spans="1:13" ht="25.5">
      <c r="A71" s="112" t="s">
        <v>280</v>
      </c>
      <c r="B71" s="113" t="s">
        <v>218</v>
      </c>
      <c r="C71" s="14">
        <f>I71+D71</f>
        <v>112.1</v>
      </c>
      <c r="D71" s="6">
        <f>SUM(E71:H71)</f>
        <v>112.1</v>
      </c>
      <c r="E71" s="7">
        <v>112.1</v>
      </c>
      <c r="F71" s="2"/>
      <c r="G71" s="2"/>
      <c r="H71" s="4"/>
      <c r="I71" s="7">
        <f>SUM(J71:M71)</f>
        <v>0</v>
      </c>
      <c r="J71" s="2"/>
      <c r="K71" s="2"/>
      <c r="L71" s="2"/>
      <c r="M71" s="4"/>
    </row>
    <row r="72" spans="1:13" ht="12.75">
      <c r="A72" s="21"/>
      <c r="B72" s="22" t="s">
        <v>98</v>
      </c>
      <c r="C72" s="14">
        <f>C70</f>
        <v>112.1</v>
      </c>
      <c r="D72" s="6">
        <f aca="true" t="shared" si="15" ref="D72:L72">D70</f>
        <v>112.1</v>
      </c>
      <c r="E72" s="7">
        <f t="shared" si="15"/>
        <v>112.1</v>
      </c>
      <c r="F72" s="2">
        <f t="shared" si="15"/>
        <v>0</v>
      </c>
      <c r="G72" s="2">
        <f t="shared" si="15"/>
        <v>0</v>
      </c>
      <c r="H72" s="15">
        <f t="shared" si="15"/>
        <v>0</v>
      </c>
      <c r="I72" s="19">
        <f t="shared" si="15"/>
        <v>0</v>
      </c>
      <c r="J72" s="2">
        <f t="shared" si="15"/>
        <v>0</v>
      </c>
      <c r="K72" s="2">
        <f t="shared" si="15"/>
        <v>0</v>
      </c>
      <c r="L72" s="2">
        <f t="shared" si="15"/>
        <v>0</v>
      </c>
      <c r="M72" s="15">
        <f>SUM(M70:M70)</f>
        <v>0</v>
      </c>
    </row>
    <row r="73" spans="1:13" ht="14.25" customHeight="1">
      <c r="A73" s="81" t="s">
        <v>94</v>
      </c>
      <c r="B73" s="22"/>
      <c r="C73" s="14">
        <f>C72</f>
        <v>112.1</v>
      </c>
      <c r="D73" s="6">
        <f aca="true" t="shared" si="16" ref="D73:M73">D72</f>
        <v>112.1</v>
      </c>
      <c r="E73" s="7">
        <f t="shared" si="16"/>
        <v>112.1</v>
      </c>
      <c r="F73" s="2">
        <f t="shared" si="16"/>
        <v>0</v>
      </c>
      <c r="G73" s="2">
        <f t="shared" si="16"/>
        <v>0</v>
      </c>
      <c r="H73" s="4">
        <f t="shared" si="16"/>
        <v>0</v>
      </c>
      <c r="I73" s="7">
        <f t="shared" si="16"/>
        <v>0</v>
      </c>
      <c r="J73" s="2">
        <f t="shared" si="16"/>
        <v>0</v>
      </c>
      <c r="K73" s="2">
        <f t="shared" si="16"/>
        <v>0</v>
      </c>
      <c r="L73" s="2">
        <f t="shared" si="16"/>
        <v>0</v>
      </c>
      <c r="M73" s="4">
        <f t="shared" si="16"/>
        <v>0</v>
      </c>
    </row>
    <row r="74" spans="1:13" ht="12.75">
      <c r="A74" s="114" t="s">
        <v>414</v>
      </c>
      <c r="B74" s="115"/>
      <c r="C74" s="84"/>
      <c r="D74" s="85"/>
      <c r="E74" s="86"/>
      <c r="F74" s="86"/>
      <c r="G74" s="86"/>
      <c r="H74" s="87"/>
      <c r="I74" s="86"/>
      <c r="J74" s="86"/>
      <c r="K74" s="86"/>
      <c r="L74" s="86"/>
      <c r="M74" s="87"/>
    </row>
    <row r="75" spans="1:13" ht="12.75">
      <c r="A75" s="101" t="s">
        <v>109</v>
      </c>
      <c r="B75" s="102"/>
      <c r="C75" s="72"/>
      <c r="D75" s="90"/>
      <c r="E75" s="76"/>
      <c r="F75" s="76"/>
      <c r="G75" s="76"/>
      <c r="H75" s="77"/>
      <c r="I75" s="76"/>
      <c r="J75" s="76"/>
      <c r="K75" s="76"/>
      <c r="L75" s="76"/>
      <c r="M75" s="77"/>
    </row>
    <row r="76" spans="1:13" ht="15.75" customHeight="1">
      <c r="A76" s="78" t="s">
        <v>110</v>
      </c>
      <c r="B76" s="79"/>
      <c r="C76" s="14">
        <f>D76+I76</f>
        <v>2189.8</v>
      </c>
      <c r="D76" s="6">
        <f>SUM(E76:H76)</f>
        <v>1094.9</v>
      </c>
      <c r="E76" s="7">
        <f>SUM(E77)</f>
        <v>440</v>
      </c>
      <c r="F76" s="2">
        <f>SUM(F77)</f>
        <v>654.9</v>
      </c>
      <c r="G76" s="2">
        <f>SUM(G77)</f>
        <v>0</v>
      </c>
      <c r="H76" s="4">
        <f>SUM(H77)</f>
        <v>0</v>
      </c>
      <c r="I76" s="7">
        <f>SUM(J76:M76)</f>
        <v>1094.9</v>
      </c>
      <c r="J76" s="2">
        <f>SUM(J77)</f>
        <v>440</v>
      </c>
      <c r="K76" s="2">
        <f>SUM(K77)</f>
        <v>654.9</v>
      </c>
      <c r="L76" s="2">
        <f>SUM(L77)</f>
        <v>0</v>
      </c>
      <c r="M76" s="4">
        <f>SUM(M77)</f>
        <v>0</v>
      </c>
    </row>
    <row r="77" spans="1:13" ht="25.5">
      <c r="A77" s="10" t="s">
        <v>281</v>
      </c>
      <c r="B77" s="8" t="s">
        <v>319</v>
      </c>
      <c r="C77" s="14">
        <f>D77+I77</f>
        <v>2189.8</v>
      </c>
      <c r="D77" s="6">
        <f>SUM(E77:H77)</f>
        <v>1094.9</v>
      </c>
      <c r="E77" s="7">
        <v>440</v>
      </c>
      <c r="F77" s="2">
        <v>654.9</v>
      </c>
      <c r="G77" s="2"/>
      <c r="H77" s="4"/>
      <c r="I77" s="7">
        <f>SUM(J77:M77)</f>
        <v>1094.9</v>
      </c>
      <c r="J77" s="2">
        <v>440</v>
      </c>
      <c r="K77" s="2">
        <v>654.9</v>
      </c>
      <c r="L77" s="2"/>
      <c r="M77" s="4"/>
    </row>
    <row r="78" spans="1:13" ht="12.75">
      <c r="A78" s="21"/>
      <c r="B78" s="93" t="s">
        <v>101</v>
      </c>
      <c r="C78" s="14">
        <f>C76</f>
        <v>2189.8</v>
      </c>
      <c r="D78" s="6">
        <f aca="true" t="shared" si="17" ref="D78:M78">D76</f>
        <v>1094.9</v>
      </c>
      <c r="E78" s="7">
        <f t="shared" si="17"/>
        <v>440</v>
      </c>
      <c r="F78" s="2">
        <f t="shared" si="17"/>
        <v>654.9</v>
      </c>
      <c r="G78" s="2">
        <f t="shared" si="17"/>
        <v>0</v>
      </c>
      <c r="H78" s="4">
        <f t="shared" si="17"/>
        <v>0</v>
      </c>
      <c r="I78" s="7">
        <f t="shared" si="17"/>
        <v>1094.9</v>
      </c>
      <c r="J78" s="2">
        <f t="shared" si="17"/>
        <v>440</v>
      </c>
      <c r="K78" s="2">
        <f t="shared" si="17"/>
        <v>654.9</v>
      </c>
      <c r="L78" s="2">
        <f t="shared" si="17"/>
        <v>0</v>
      </c>
      <c r="M78" s="4">
        <f t="shared" si="17"/>
        <v>0</v>
      </c>
    </row>
    <row r="79" spans="1:7" ht="12.75">
      <c r="A79" s="100" t="s">
        <v>111</v>
      </c>
      <c r="B79" s="99"/>
      <c r="E79" s="16"/>
      <c r="F79" s="16"/>
      <c r="G79" s="16"/>
    </row>
    <row r="80" spans="1:13" ht="27" customHeight="1">
      <c r="A80" s="116" t="s">
        <v>364</v>
      </c>
      <c r="B80" s="165"/>
      <c r="C80" s="14">
        <f>D80+I80</f>
        <v>303.3</v>
      </c>
      <c r="D80" s="6">
        <f>SUM(E80:H80)</f>
        <v>153.3</v>
      </c>
      <c r="E80" s="7">
        <f>SUM(E81:E82)</f>
        <v>3.3</v>
      </c>
      <c r="F80" s="2">
        <f>SUM(F81:F82)</f>
        <v>0</v>
      </c>
      <c r="G80" s="2">
        <f>SUM(G81:G82)</f>
        <v>150</v>
      </c>
      <c r="H80" s="15">
        <f>SUM(H81:H82)</f>
        <v>0</v>
      </c>
      <c r="I80" s="19">
        <f>SUM(J80:M80)</f>
        <v>150</v>
      </c>
      <c r="J80" s="2">
        <f>SUM(J81:J82)</f>
        <v>0</v>
      </c>
      <c r="K80" s="2">
        <f>SUM(K81:K82)</f>
        <v>0</v>
      </c>
      <c r="L80" s="2">
        <f>SUM(L81:L82)</f>
        <v>150</v>
      </c>
      <c r="M80" s="15">
        <f>SUM(M81:M82)</f>
        <v>0</v>
      </c>
    </row>
    <row r="81" spans="1:13" ht="39" customHeight="1">
      <c r="A81" s="117" t="s">
        <v>366</v>
      </c>
      <c r="B81" s="89" t="s">
        <v>55</v>
      </c>
      <c r="C81" s="14">
        <f>D81+I81</f>
        <v>300</v>
      </c>
      <c r="D81" s="6">
        <f>SUM(E81:H81)</f>
        <v>150</v>
      </c>
      <c r="E81" s="7"/>
      <c r="F81" s="2"/>
      <c r="G81" s="2">
        <v>150</v>
      </c>
      <c r="H81" s="77"/>
      <c r="I81" s="19">
        <f>SUM(J81:M81)</f>
        <v>150</v>
      </c>
      <c r="J81" s="2"/>
      <c r="K81" s="2"/>
      <c r="L81" s="2">
        <v>150</v>
      </c>
      <c r="M81" s="77"/>
    </row>
    <row r="82" spans="1:12" ht="39.75" customHeight="1">
      <c r="A82" s="118" t="s">
        <v>365</v>
      </c>
      <c r="B82" s="92" t="s">
        <v>55</v>
      </c>
      <c r="C82" s="14">
        <f>D82+I82</f>
        <v>3.3</v>
      </c>
      <c r="D82" s="6">
        <f>SUM(E82:H82)</f>
        <v>3.3</v>
      </c>
      <c r="E82" s="7">
        <v>3.3</v>
      </c>
      <c r="F82" s="2"/>
      <c r="G82" s="2"/>
      <c r="I82" s="19">
        <f>SUM(J82:M82)</f>
        <v>0</v>
      </c>
      <c r="J82" s="2"/>
      <c r="K82" s="2"/>
      <c r="L82" s="2"/>
    </row>
    <row r="83" spans="1:13" ht="52.5" customHeight="1">
      <c r="A83" s="10" t="s">
        <v>112</v>
      </c>
      <c r="B83" s="8" t="s">
        <v>387</v>
      </c>
      <c r="C83" s="14">
        <f>D83+I83</f>
        <v>144</v>
      </c>
      <c r="D83" s="6">
        <f>SUM(E83:H83)</f>
        <v>72</v>
      </c>
      <c r="E83" s="7"/>
      <c r="F83" s="2"/>
      <c r="G83" s="2"/>
      <c r="H83" s="4">
        <v>72</v>
      </c>
      <c r="I83" s="7">
        <f>SUM(J83:M83)</f>
        <v>72</v>
      </c>
      <c r="J83" s="2"/>
      <c r="K83" s="2"/>
      <c r="L83" s="2"/>
      <c r="M83" s="4">
        <v>72</v>
      </c>
    </row>
    <row r="84" spans="1:13" ht="12.75">
      <c r="A84" s="100"/>
      <c r="B84" s="105" t="s">
        <v>102</v>
      </c>
      <c r="C84" s="14">
        <f aca="true" t="shared" si="18" ref="C84:M84">SUM(C83:C83)</f>
        <v>144</v>
      </c>
      <c r="D84" s="6">
        <f>SUM(D80+D83)</f>
        <v>225.3</v>
      </c>
      <c r="E84" s="14">
        <f>SUM(E80+E83)</f>
        <v>3.3</v>
      </c>
      <c r="F84" s="2">
        <f>SUM(F80+F83)</f>
        <v>0</v>
      </c>
      <c r="G84" s="2">
        <f>SUM(G80+G83)</f>
        <v>150</v>
      </c>
      <c r="H84" s="15">
        <f>SUM(H80+H83)</f>
        <v>72</v>
      </c>
      <c r="I84" s="7">
        <f t="shared" si="18"/>
        <v>72</v>
      </c>
      <c r="J84" s="2">
        <f t="shared" si="18"/>
        <v>0</v>
      </c>
      <c r="K84" s="2">
        <f t="shared" si="18"/>
        <v>0</v>
      </c>
      <c r="L84" s="2">
        <f t="shared" si="18"/>
        <v>0</v>
      </c>
      <c r="M84" s="4">
        <f t="shared" si="18"/>
        <v>72</v>
      </c>
    </row>
    <row r="85" spans="1:13" ht="12.75">
      <c r="A85" s="81" t="s">
        <v>103</v>
      </c>
      <c r="B85" s="22"/>
      <c r="C85" s="14">
        <f aca="true" t="shared" si="19" ref="C85:M85">C78+C84</f>
        <v>2333.8</v>
      </c>
      <c r="D85" s="6">
        <f>D78+D84</f>
        <v>1320.2</v>
      </c>
      <c r="E85" s="7">
        <f t="shared" si="19"/>
        <v>443.3</v>
      </c>
      <c r="F85" s="2">
        <f t="shared" si="19"/>
        <v>654.9</v>
      </c>
      <c r="G85" s="2">
        <f t="shared" si="19"/>
        <v>150</v>
      </c>
      <c r="H85" s="4">
        <f t="shared" si="19"/>
        <v>72</v>
      </c>
      <c r="I85" s="7">
        <f t="shared" si="19"/>
        <v>1166.9</v>
      </c>
      <c r="J85" s="2">
        <f t="shared" si="19"/>
        <v>440</v>
      </c>
      <c r="K85" s="2">
        <f t="shared" si="19"/>
        <v>654.9</v>
      </c>
      <c r="L85" s="2">
        <f t="shared" si="19"/>
        <v>0</v>
      </c>
      <c r="M85" s="4">
        <f t="shared" si="19"/>
        <v>72</v>
      </c>
    </row>
    <row r="86" spans="1:8" ht="26.25" customHeight="1">
      <c r="A86" s="109" t="s">
        <v>415</v>
      </c>
      <c r="B86" s="200"/>
      <c r="C86" s="200"/>
      <c r="D86" s="200"/>
      <c r="E86" s="200"/>
      <c r="F86" s="200"/>
      <c r="G86" s="200"/>
      <c r="H86" s="201"/>
    </row>
    <row r="87" spans="1:7" ht="12.75">
      <c r="A87" s="100" t="s">
        <v>113</v>
      </c>
      <c r="B87" s="99"/>
      <c r="E87" s="16"/>
      <c r="F87" s="16"/>
      <c r="G87" s="16"/>
    </row>
    <row r="88" spans="1:13" ht="14.25" customHeight="1">
      <c r="A88" s="65" t="s">
        <v>114</v>
      </c>
      <c r="B88" s="119"/>
      <c r="C88" s="14">
        <f aca="true" t="shared" si="20" ref="C88:C94">D88+I88</f>
        <v>328.6</v>
      </c>
      <c r="D88" s="6">
        <f aca="true" t="shared" si="21" ref="D88:D94">SUM(E88:H88)</f>
        <v>228.60000000000002</v>
      </c>
      <c r="E88" s="7">
        <f>SUM(E89:E94)</f>
        <v>0</v>
      </c>
      <c r="F88" s="2">
        <f>SUM(F89:F94)</f>
        <v>228.60000000000002</v>
      </c>
      <c r="G88" s="2">
        <f>SUM(G89:G94)</f>
        <v>0</v>
      </c>
      <c r="H88" s="4">
        <f>SUM(H89:H94)</f>
        <v>0</v>
      </c>
      <c r="I88" s="7">
        <f aca="true" t="shared" si="22" ref="I88:I93">SUM(J88:M88)</f>
        <v>100</v>
      </c>
      <c r="J88" s="2">
        <f>SUM(J89:J94)</f>
        <v>0</v>
      </c>
      <c r="K88" s="2">
        <f>SUM(K89:K94)</f>
        <v>100</v>
      </c>
      <c r="L88" s="2">
        <f>SUM(L89:L94)</f>
        <v>0</v>
      </c>
      <c r="M88" s="4">
        <f>SUM(M89:M94)</f>
        <v>0</v>
      </c>
    </row>
    <row r="89" spans="1:13" ht="27" customHeight="1">
      <c r="A89" s="10" t="s">
        <v>342</v>
      </c>
      <c r="B89" s="8" t="s">
        <v>188</v>
      </c>
      <c r="C89" s="14">
        <f t="shared" si="20"/>
        <v>18</v>
      </c>
      <c r="D89" s="6">
        <f t="shared" si="21"/>
        <v>18</v>
      </c>
      <c r="E89" s="7"/>
      <c r="F89" s="2">
        <v>18</v>
      </c>
      <c r="G89" s="2"/>
      <c r="H89" s="4"/>
      <c r="I89" s="7">
        <f t="shared" si="22"/>
        <v>0</v>
      </c>
      <c r="J89" s="2"/>
      <c r="K89" s="2"/>
      <c r="L89" s="2"/>
      <c r="M89" s="4"/>
    </row>
    <row r="90" spans="1:13" ht="27" customHeight="1">
      <c r="A90" s="10" t="s">
        <v>343</v>
      </c>
      <c r="B90" s="8" t="s">
        <v>188</v>
      </c>
      <c r="C90" s="14">
        <f t="shared" si="20"/>
        <v>36</v>
      </c>
      <c r="D90" s="6">
        <f t="shared" si="21"/>
        <v>36</v>
      </c>
      <c r="E90" s="7"/>
      <c r="F90" s="2">
        <v>36</v>
      </c>
      <c r="G90" s="2"/>
      <c r="H90" s="4"/>
      <c r="I90" s="7">
        <f t="shared" si="22"/>
        <v>0</v>
      </c>
      <c r="J90" s="2"/>
      <c r="K90" s="2"/>
      <c r="L90" s="2"/>
      <c r="M90" s="4"/>
    </row>
    <row r="91" spans="1:13" ht="15.75" customHeight="1">
      <c r="A91" s="10" t="s">
        <v>392</v>
      </c>
      <c r="B91" s="8" t="s">
        <v>78</v>
      </c>
      <c r="C91" s="14">
        <f t="shared" si="20"/>
        <v>32</v>
      </c>
      <c r="D91" s="6">
        <f t="shared" si="21"/>
        <v>32</v>
      </c>
      <c r="E91" s="7"/>
      <c r="F91" s="2">
        <v>32</v>
      </c>
      <c r="G91" s="2"/>
      <c r="H91" s="4"/>
      <c r="I91" s="7">
        <f t="shared" si="22"/>
        <v>0</v>
      </c>
      <c r="J91" s="2"/>
      <c r="K91" s="2"/>
      <c r="L91" s="2"/>
      <c r="M91" s="4"/>
    </row>
    <row r="92" spans="1:13" ht="27.75" customHeight="1">
      <c r="A92" s="10" t="s">
        <v>390</v>
      </c>
      <c r="B92" s="8" t="s">
        <v>199</v>
      </c>
      <c r="C92" s="14">
        <f t="shared" si="20"/>
        <v>200</v>
      </c>
      <c r="D92" s="6">
        <f t="shared" si="21"/>
        <v>100</v>
      </c>
      <c r="E92" s="7"/>
      <c r="F92" s="2">
        <v>100</v>
      </c>
      <c r="G92" s="2"/>
      <c r="H92" s="4"/>
      <c r="I92" s="7">
        <f t="shared" si="22"/>
        <v>100</v>
      </c>
      <c r="J92" s="2"/>
      <c r="K92" s="2">
        <v>100</v>
      </c>
      <c r="L92" s="2"/>
      <c r="M92" s="4"/>
    </row>
    <row r="93" spans="1:13" ht="15" customHeight="1">
      <c r="A93" s="10" t="s">
        <v>391</v>
      </c>
      <c r="B93" s="8" t="s">
        <v>199</v>
      </c>
      <c r="C93" s="14">
        <f t="shared" si="20"/>
        <v>19.8</v>
      </c>
      <c r="D93" s="6">
        <f t="shared" si="21"/>
        <v>19.8</v>
      </c>
      <c r="E93" s="7"/>
      <c r="F93" s="2">
        <v>19.8</v>
      </c>
      <c r="G93" s="2"/>
      <c r="H93" s="4"/>
      <c r="I93" s="7">
        <f t="shared" si="22"/>
        <v>0</v>
      </c>
      <c r="J93" s="2"/>
      <c r="K93" s="2"/>
      <c r="L93" s="2"/>
      <c r="M93" s="4"/>
    </row>
    <row r="94" spans="1:13" ht="14.25" customHeight="1">
      <c r="A94" s="10" t="s">
        <v>393</v>
      </c>
      <c r="B94" s="8" t="s">
        <v>199</v>
      </c>
      <c r="C94" s="14">
        <f t="shared" si="20"/>
        <v>22.8</v>
      </c>
      <c r="D94" s="6">
        <f t="shared" si="21"/>
        <v>22.8</v>
      </c>
      <c r="E94" s="7"/>
      <c r="F94" s="2">
        <v>22.8</v>
      </c>
      <c r="G94" s="2"/>
      <c r="H94" s="4"/>
      <c r="I94" s="7"/>
      <c r="J94" s="2"/>
      <c r="K94" s="2"/>
      <c r="L94" s="2"/>
      <c r="M94" s="4"/>
    </row>
    <row r="95" spans="1:13" ht="12.75">
      <c r="A95" s="21"/>
      <c r="B95" s="93" t="s">
        <v>104</v>
      </c>
      <c r="C95" s="14">
        <f>C88</f>
        <v>328.6</v>
      </c>
      <c r="D95" s="6">
        <f aca="true" t="shared" si="23" ref="D95:M95">D88</f>
        <v>228.60000000000002</v>
      </c>
      <c r="E95" s="7">
        <f t="shared" si="23"/>
        <v>0</v>
      </c>
      <c r="F95" s="2">
        <f t="shared" si="23"/>
        <v>228.60000000000002</v>
      </c>
      <c r="G95" s="2">
        <f t="shared" si="23"/>
        <v>0</v>
      </c>
      <c r="H95" s="15">
        <f t="shared" si="23"/>
        <v>0</v>
      </c>
      <c r="I95" s="19">
        <f t="shared" si="23"/>
        <v>100</v>
      </c>
      <c r="J95" s="2">
        <f t="shared" si="23"/>
        <v>0</v>
      </c>
      <c r="K95" s="2">
        <f t="shared" si="23"/>
        <v>100</v>
      </c>
      <c r="L95" s="2">
        <f t="shared" si="23"/>
        <v>0</v>
      </c>
      <c r="M95" s="15">
        <f t="shared" si="23"/>
        <v>0</v>
      </c>
    </row>
    <row r="96" spans="1:7" ht="12.75">
      <c r="A96" s="100" t="s">
        <v>115</v>
      </c>
      <c r="B96" s="99"/>
      <c r="E96" s="16"/>
      <c r="F96" s="16"/>
      <c r="G96" s="16"/>
    </row>
    <row r="97" spans="1:13" ht="15.75" customHeight="1">
      <c r="A97" s="78" t="s">
        <v>116</v>
      </c>
      <c r="B97" s="120"/>
      <c r="C97" s="14">
        <f aca="true" t="shared" si="24" ref="C97:C144">D97+I97</f>
        <v>7303.1</v>
      </c>
      <c r="D97" s="6">
        <f aca="true" t="shared" si="25" ref="D97:D102">SUM(E97:H97)</f>
        <v>4227.6</v>
      </c>
      <c r="E97" s="7">
        <f>SUM(E98:E121)</f>
        <v>682.4</v>
      </c>
      <c r="F97" s="2">
        <f>SUM(F98:F121)</f>
        <v>1208.2</v>
      </c>
      <c r="G97" s="2">
        <f>SUM(G98:G121)</f>
        <v>2327</v>
      </c>
      <c r="H97" s="4">
        <f>SUM(H98:H121)</f>
        <v>10</v>
      </c>
      <c r="I97" s="7">
        <f aca="true" t="shared" si="26" ref="I97:I144">SUM(J97:M97)</f>
        <v>3075.5</v>
      </c>
      <c r="J97" s="2">
        <f>SUM(J98:J121)</f>
        <v>0</v>
      </c>
      <c r="K97" s="2">
        <f>SUM(K98:K121)</f>
        <v>748.5</v>
      </c>
      <c r="L97" s="2">
        <f>SUM(L98:L121)</f>
        <v>2327</v>
      </c>
      <c r="M97" s="4">
        <f>SUM(M98:M121)</f>
        <v>0</v>
      </c>
    </row>
    <row r="98" spans="1:13" ht="15.75" customHeight="1">
      <c r="A98" s="10" t="s">
        <v>378</v>
      </c>
      <c r="B98" s="18" t="s">
        <v>118</v>
      </c>
      <c r="C98" s="14">
        <f t="shared" si="24"/>
        <v>32</v>
      </c>
      <c r="D98" s="6">
        <f t="shared" si="25"/>
        <v>32</v>
      </c>
      <c r="E98" s="7"/>
      <c r="F98" s="2">
        <v>32</v>
      </c>
      <c r="G98" s="2"/>
      <c r="H98" s="4"/>
      <c r="I98" s="7">
        <f t="shared" si="26"/>
        <v>0</v>
      </c>
      <c r="J98" s="2"/>
      <c r="K98" s="2"/>
      <c r="L98" s="2"/>
      <c r="M98" s="4"/>
    </row>
    <row r="99" spans="1:13" ht="15.75" customHeight="1">
      <c r="A99" s="10" t="s">
        <v>379</v>
      </c>
      <c r="B99" s="18" t="s">
        <v>118</v>
      </c>
      <c r="C99" s="14">
        <f t="shared" si="24"/>
        <v>72</v>
      </c>
      <c r="D99" s="6">
        <f t="shared" si="25"/>
        <v>72</v>
      </c>
      <c r="E99" s="7"/>
      <c r="F99" s="2">
        <v>72</v>
      </c>
      <c r="G99" s="2"/>
      <c r="H99" s="4"/>
      <c r="I99" s="7">
        <f t="shared" si="26"/>
        <v>0</v>
      </c>
      <c r="J99" s="2"/>
      <c r="K99" s="2"/>
      <c r="L99" s="2"/>
      <c r="M99" s="4"/>
    </row>
    <row r="100" spans="1:13" ht="38.25" customHeight="1">
      <c r="A100" s="10" t="s">
        <v>380</v>
      </c>
      <c r="B100" s="8" t="s">
        <v>373</v>
      </c>
      <c r="C100" s="14">
        <f t="shared" si="24"/>
        <v>5692.4</v>
      </c>
      <c r="D100" s="6">
        <f t="shared" si="25"/>
        <v>2805.4</v>
      </c>
      <c r="E100" s="7">
        <v>278.4</v>
      </c>
      <c r="F100" s="2">
        <v>200</v>
      </c>
      <c r="G100" s="2">
        <v>2327</v>
      </c>
      <c r="H100" s="4"/>
      <c r="I100" s="7">
        <f t="shared" si="26"/>
        <v>2887</v>
      </c>
      <c r="J100" s="2"/>
      <c r="K100" s="2">
        <v>560</v>
      </c>
      <c r="L100" s="2">
        <v>2327</v>
      </c>
      <c r="M100" s="4"/>
    </row>
    <row r="101" spans="1:13" ht="29.25" customHeight="1">
      <c r="A101" s="10" t="s">
        <v>381</v>
      </c>
      <c r="B101" s="8" t="s">
        <v>218</v>
      </c>
      <c r="C101" s="14">
        <f aca="true" t="shared" si="27" ref="C101:C114">D101+I101</f>
        <v>250</v>
      </c>
      <c r="D101" s="6">
        <f t="shared" si="25"/>
        <v>250</v>
      </c>
      <c r="E101" s="7">
        <v>250</v>
      </c>
      <c r="F101" s="2"/>
      <c r="G101" s="2"/>
      <c r="H101" s="4"/>
      <c r="I101" s="7">
        <f>SUM(J101:M101)</f>
        <v>0</v>
      </c>
      <c r="J101" s="2"/>
      <c r="K101" s="2"/>
      <c r="L101" s="2"/>
      <c r="M101" s="4"/>
    </row>
    <row r="102" spans="1:13" ht="39.75" customHeight="1">
      <c r="A102" s="10" t="s">
        <v>382</v>
      </c>
      <c r="B102" s="8" t="s">
        <v>377</v>
      </c>
      <c r="C102" s="14">
        <f t="shared" si="27"/>
        <v>502.4</v>
      </c>
      <c r="D102" s="6">
        <f t="shared" si="25"/>
        <v>313.9</v>
      </c>
      <c r="E102" s="7">
        <v>60</v>
      </c>
      <c r="F102" s="2">
        <f>108.5+145.4</f>
        <v>253.9</v>
      </c>
      <c r="G102" s="2"/>
      <c r="H102" s="4"/>
      <c r="I102" s="7">
        <f>SUM(J102:M102)</f>
        <v>188.5</v>
      </c>
      <c r="J102" s="2"/>
      <c r="K102" s="2">
        <v>188.5</v>
      </c>
      <c r="L102" s="2"/>
      <c r="M102" s="4"/>
    </row>
    <row r="103" spans="1:13" ht="14.25" customHeight="1">
      <c r="A103" s="10" t="s">
        <v>383</v>
      </c>
      <c r="B103" s="8" t="s">
        <v>188</v>
      </c>
      <c r="C103" s="14">
        <f t="shared" si="27"/>
        <v>24</v>
      </c>
      <c r="D103" s="6">
        <f aca="true" t="shared" si="28" ref="D103:D119">SUM(E103:H103)</f>
        <v>24</v>
      </c>
      <c r="E103" s="7"/>
      <c r="F103" s="2">
        <v>24</v>
      </c>
      <c r="G103" s="2"/>
      <c r="H103" s="4"/>
      <c r="I103" s="7">
        <f aca="true" t="shared" si="29" ref="I103:I119">SUM(J103:M103)</f>
        <v>0</v>
      </c>
      <c r="J103" s="2"/>
      <c r="K103" s="2"/>
      <c r="L103" s="2"/>
      <c r="M103" s="4"/>
    </row>
    <row r="104" spans="1:13" ht="13.5" customHeight="1">
      <c r="A104" s="10" t="s">
        <v>384</v>
      </c>
      <c r="B104" s="8" t="s">
        <v>188</v>
      </c>
      <c r="C104" s="14">
        <f t="shared" si="27"/>
        <v>48</v>
      </c>
      <c r="D104" s="6">
        <f t="shared" si="28"/>
        <v>48</v>
      </c>
      <c r="E104" s="7"/>
      <c r="F104" s="2">
        <v>48</v>
      </c>
      <c r="G104" s="2"/>
      <c r="H104" s="4"/>
      <c r="I104" s="7">
        <f t="shared" si="29"/>
        <v>0</v>
      </c>
      <c r="J104" s="2"/>
      <c r="K104" s="2"/>
      <c r="L104" s="2"/>
      <c r="M104" s="4"/>
    </row>
    <row r="105" spans="1:13" ht="15.75" customHeight="1">
      <c r="A105" s="10" t="s">
        <v>385</v>
      </c>
      <c r="B105" s="8" t="s">
        <v>124</v>
      </c>
      <c r="C105" s="14">
        <f t="shared" si="27"/>
        <v>30</v>
      </c>
      <c r="D105" s="6">
        <f t="shared" si="28"/>
        <v>30</v>
      </c>
      <c r="E105" s="7"/>
      <c r="F105" s="2">
        <v>30</v>
      </c>
      <c r="G105" s="2"/>
      <c r="H105" s="4"/>
      <c r="I105" s="7">
        <f t="shared" si="29"/>
        <v>0</v>
      </c>
      <c r="J105" s="2"/>
      <c r="K105" s="2"/>
      <c r="L105" s="2"/>
      <c r="M105" s="4"/>
    </row>
    <row r="106" spans="1:13" ht="15" customHeight="1">
      <c r="A106" s="10" t="s">
        <v>394</v>
      </c>
      <c r="B106" s="8" t="s">
        <v>124</v>
      </c>
      <c r="C106" s="14">
        <f t="shared" si="27"/>
        <v>100</v>
      </c>
      <c r="D106" s="6">
        <f t="shared" si="28"/>
        <v>100</v>
      </c>
      <c r="E106" s="7"/>
      <c r="F106" s="2">
        <v>100</v>
      </c>
      <c r="G106" s="2"/>
      <c r="H106" s="4"/>
      <c r="I106" s="7">
        <f t="shared" si="29"/>
        <v>0</v>
      </c>
      <c r="J106" s="2"/>
      <c r="K106" s="2"/>
      <c r="L106" s="2"/>
      <c r="M106" s="4"/>
    </row>
    <row r="107" spans="1:13" ht="16.5" customHeight="1">
      <c r="A107" s="10" t="s">
        <v>395</v>
      </c>
      <c r="B107" s="8" t="s">
        <v>124</v>
      </c>
      <c r="C107" s="14">
        <f t="shared" si="27"/>
        <v>55</v>
      </c>
      <c r="D107" s="6">
        <f t="shared" si="28"/>
        <v>55</v>
      </c>
      <c r="E107" s="7"/>
      <c r="F107" s="2">
        <v>55</v>
      </c>
      <c r="G107" s="2"/>
      <c r="H107" s="4"/>
      <c r="I107" s="7">
        <f t="shared" si="29"/>
        <v>0</v>
      </c>
      <c r="J107" s="2"/>
      <c r="K107" s="2"/>
      <c r="L107" s="2"/>
      <c r="M107" s="4"/>
    </row>
    <row r="108" spans="1:13" ht="15.75" customHeight="1">
      <c r="A108" s="10" t="s">
        <v>396</v>
      </c>
      <c r="B108" s="8" t="s">
        <v>125</v>
      </c>
      <c r="C108" s="14">
        <f t="shared" si="27"/>
        <v>60</v>
      </c>
      <c r="D108" s="6">
        <f t="shared" si="28"/>
        <v>60</v>
      </c>
      <c r="E108" s="7"/>
      <c r="F108" s="2">
        <v>60</v>
      </c>
      <c r="G108" s="2"/>
      <c r="H108" s="4"/>
      <c r="I108" s="7">
        <f t="shared" si="29"/>
        <v>0</v>
      </c>
      <c r="J108" s="2"/>
      <c r="K108" s="2"/>
      <c r="L108" s="2"/>
      <c r="M108" s="4"/>
    </row>
    <row r="109" spans="1:13" ht="27" customHeight="1">
      <c r="A109" s="10" t="s">
        <v>397</v>
      </c>
      <c r="B109" s="8" t="s">
        <v>125</v>
      </c>
      <c r="C109" s="14">
        <f t="shared" si="27"/>
        <v>22.5</v>
      </c>
      <c r="D109" s="6">
        <f t="shared" si="28"/>
        <v>22.5</v>
      </c>
      <c r="E109" s="7"/>
      <c r="F109" s="2">
        <v>22.5</v>
      </c>
      <c r="G109" s="2"/>
      <c r="H109" s="4"/>
      <c r="I109" s="7">
        <f t="shared" si="29"/>
        <v>0</v>
      </c>
      <c r="J109" s="2"/>
      <c r="K109" s="2"/>
      <c r="L109" s="2"/>
      <c r="M109" s="4"/>
    </row>
    <row r="110" spans="1:13" ht="15.75" customHeight="1">
      <c r="A110" s="10" t="s">
        <v>398</v>
      </c>
      <c r="B110" s="8" t="s">
        <v>187</v>
      </c>
      <c r="C110" s="14">
        <f t="shared" si="27"/>
        <v>6.3</v>
      </c>
      <c r="D110" s="6">
        <f t="shared" si="28"/>
        <v>6.3</v>
      </c>
      <c r="E110" s="7"/>
      <c r="F110" s="2">
        <v>6.3</v>
      </c>
      <c r="G110" s="2"/>
      <c r="H110" s="4"/>
      <c r="I110" s="7">
        <f t="shared" si="29"/>
        <v>0</v>
      </c>
      <c r="J110" s="2"/>
      <c r="K110" s="2"/>
      <c r="L110" s="2"/>
      <c r="M110" s="4"/>
    </row>
    <row r="111" spans="1:13" ht="15" customHeight="1">
      <c r="A111" s="10" t="s">
        <v>399</v>
      </c>
      <c r="B111" s="8" t="s">
        <v>187</v>
      </c>
      <c r="C111" s="14">
        <f t="shared" si="27"/>
        <v>24</v>
      </c>
      <c r="D111" s="6">
        <f t="shared" si="28"/>
        <v>24</v>
      </c>
      <c r="E111" s="7"/>
      <c r="F111" s="2">
        <v>24</v>
      </c>
      <c r="G111" s="2"/>
      <c r="H111" s="4"/>
      <c r="I111" s="7">
        <f t="shared" si="29"/>
        <v>0</v>
      </c>
      <c r="J111" s="2"/>
      <c r="K111" s="2"/>
      <c r="L111" s="2"/>
      <c r="M111" s="4"/>
    </row>
    <row r="112" spans="1:13" ht="15.75" customHeight="1">
      <c r="A112" s="10" t="s">
        <v>400</v>
      </c>
      <c r="B112" s="8" t="s">
        <v>187</v>
      </c>
      <c r="C112" s="14">
        <f t="shared" si="27"/>
        <v>26.4</v>
      </c>
      <c r="D112" s="6">
        <f t="shared" si="28"/>
        <v>26.4</v>
      </c>
      <c r="E112" s="7"/>
      <c r="F112" s="2">
        <v>26.4</v>
      </c>
      <c r="G112" s="2"/>
      <c r="H112" s="4"/>
      <c r="I112" s="7"/>
      <c r="J112" s="2"/>
      <c r="K112" s="2"/>
      <c r="L112" s="2"/>
      <c r="M112" s="4"/>
    </row>
    <row r="113" spans="1:13" ht="14.25" customHeight="1">
      <c r="A113" s="10" t="s">
        <v>401</v>
      </c>
      <c r="B113" s="8" t="s">
        <v>187</v>
      </c>
      <c r="C113" s="14">
        <f t="shared" si="27"/>
        <v>30.7</v>
      </c>
      <c r="D113" s="6">
        <f t="shared" si="28"/>
        <v>30.7</v>
      </c>
      <c r="E113" s="7"/>
      <c r="F113" s="2">
        <v>30.7</v>
      </c>
      <c r="G113" s="2"/>
      <c r="H113" s="4"/>
      <c r="I113" s="7"/>
      <c r="J113" s="2"/>
      <c r="K113" s="2"/>
      <c r="L113" s="2"/>
      <c r="M113" s="4"/>
    </row>
    <row r="114" spans="1:13" ht="27" customHeight="1">
      <c r="A114" s="10" t="s">
        <v>402</v>
      </c>
      <c r="B114" s="8" t="s">
        <v>78</v>
      </c>
      <c r="C114" s="14">
        <f t="shared" si="27"/>
        <v>56.6</v>
      </c>
      <c r="D114" s="6">
        <f t="shared" si="28"/>
        <v>56.6</v>
      </c>
      <c r="E114" s="7"/>
      <c r="F114" s="2">
        <v>56.6</v>
      </c>
      <c r="G114" s="2"/>
      <c r="H114" s="4"/>
      <c r="I114" s="7">
        <f t="shared" si="29"/>
        <v>0</v>
      </c>
      <c r="J114" s="2"/>
      <c r="K114" s="2"/>
      <c r="L114" s="2"/>
      <c r="M114" s="4"/>
    </row>
    <row r="115" spans="1:13" ht="27" customHeight="1">
      <c r="A115" s="10" t="s">
        <v>403</v>
      </c>
      <c r="B115" s="8" t="s">
        <v>203</v>
      </c>
      <c r="C115" s="14">
        <f>D115+I115</f>
        <v>27</v>
      </c>
      <c r="D115" s="6">
        <f t="shared" si="28"/>
        <v>27</v>
      </c>
      <c r="E115" s="7">
        <v>27</v>
      </c>
      <c r="F115" s="2"/>
      <c r="G115" s="2"/>
      <c r="H115" s="4"/>
      <c r="I115" s="7">
        <f t="shared" si="29"/>
        <v>0</v>
      </c>
      <c r="J115" s="2"/>
      <c r="K115" s="2"/>
      <c r="L115" s="2"/>
      <c r="M115" s="4"/>
    </row>
    <row r="116" spans="1:13" ht="16.5" customHeight="1">
      <c r="A116" s="10" t="s">
        <v>404</v>
      </c>
      <c r="B116" s="8" t="s">
        <v>199</v>
      </c>
      <c r="C116" s="14">
        <f>D116+I116</f>
        <v>33.4</v>
      </c>
      <c r="D116" s="6">
        <f t="shared" si="28"/>
        <v>33.4</v>
      </c>
      <c r="E116" s="7"/>
      <c r="F116" s="2">
        <v>33.4</v>
      </c>
      <c r="G116" s="2"/>
      <c r="H116" s="4"/>
      <c r="I116" s="7">
        <f t="shared" si="29"/>
        <v>0</v>
      </c>
      <c r="J116" s="2"/>
      <c r="K116" s="2"/>
      <c r="L116" s="2"/>
      <c r="M116" s="4"/>
    </row>
    <row r="117" spans="1:13" ht="16.5" customHeight="1">
      <c r="A117" s="10" t="s">
        <v>405</v>
      </c>
      <c r="B117" s="8" t="s">
        <v>199</v>
      </c>
      <c r="C117" s="14">
        <f>D117+I117</f>
        <v>19.4</v>
      </c>
      <c r="D117" s="6">
        <f t="shared" si="28"/>
        <v>19.4</v>
      </c>
      <c r="E117" s="7"/>
      <c r="F117" s="2">
        <v>19.4</v>
      </c>
      <c r="G117" s="2"/>
      <c r="H117" s="4"/>
      <c r="I117" s="7">
        <f t="shared" si="29"/>
        <v>0</v>
      </c>
      <c r="J117" s="2"/>
      <c r="K117" s="2"/>
      <c r="L117" s="2"/>
      <c r="M117" s="4"/>
    </row>
    <row r="118" spans="1:13" ht="15.75" customHeight="1">
      <c r="A118" s="10" t="s">
        <v>406</v>
      </c>
      <c r="B118" s="8" t="s">
        <v>181</v>
      </c>
      <c r="C118" s="14">
        <f>D118+I118</f>
        <v>50</v>
      </c>
      <c r="D118" s="6">
        <f t="shared" si="28"/>
        <v>50</v>
      </c>
      <c r="E118" s="7"/>
      <c r="F118" s="2">
        <v>50</v>
      </c>
      <c r="G118" s="2"/>
      <c r="H118" s="4"/>
      <c r="I118" s="7">
        <f t="shared" si="29"/>
        <v>0</v>
      </c>
      <c r="J118" s="2"/>
      <c r="K118" s="2"/>
      <c r="L118" s="2"/>
      <c r="M118" s="4"/>
    </row>
    <row r="119" spans="1:13" ht="27" customHeight="1">
      <c r="A119" s="10" t="s">
        <v>0</v>
      </c>
      <c r="B119" s="8" t="s">
        <v>181</v>
      </c>
      <c r="C119" s="14">
        <f>D119+I119</f>
        <v>37</v>
      </c>
      <c r="D119" s="6">
        <f t="shared" si="28"/>
        <v>37</v>
      </c>
      <c r="E119" s="7"/>
      <c r="F119" s="2">
        <v>37</v>
      </c>
      <c r="G119" s="2"/>
      <c r="H119" s="4"/>
      <c r="I119" s="7">
        <f t="shared" si="29"/>
        <v>0</v>
      </c>
      <c r="J119" s="2"/>
      <c r="K119" s="2"/>
      <c r="L119" s="2"/>
      <c r="M119" s="4"/>
    </row>
    <row r="120" spans="1:13" ht="15.75" customHeight="1">
      <c r="A120" s="10" t="s">
        <v>1</v>
      </c>
      <c r="B120" s="17" t="s">
        <v>118</v>
      </c>
      <c r="C120" s="14">
        <f t="shared" si="24"/>
        <v>27</v>
      </c>
      <c r="D120" s="6">
        <f>SUM(E120:H120)</f>
        <v>27</v>
      </c>
      <c r="E120" s="7"/>
      <c r="F120" s="2">
        <v>27</v>
      </c>
      <c r="G120" s="2"/>
      <c r="H120" s="4"/>
      <c r="I120" s="7">
        <f t="shared" si="26"/>
        <v>0</v>
      </c>
      <c r="J120" s="2"/>
      <c r="K120" s="2"/>
      <c r="L120" s="2"/>
      <c r="M120" s="4"/>
    </row>
    <row r="121" spans="1:13" ht="24.75" customHeight="1">
      <c r="A121" s="10" t="s">
        <v>2</v>
      </c>
      <c r="B121" s="17" t="s">
        <v>302</v>
      </c>
      <c r="C121" s="14">
        <f t="shared" si="24"/>
        <v>77</v>
      </c>
      <c r="D121" s="6">
        <f>SUM(E121:H121)</f>
        <v>77</v>
      </c>
      <c r="E121" s="7">
        <v>67</v>
      </c>
      <c r="F121" s="2"/>
      <c r="G121" s="2"/>
      <c r="H121" s="4">
        <v>10</v>
      </c>
      <c r="I121" s="7">
        <f t="shared" si="26"/>
        <v>0</v>
      </c>
      <c r="J121" s="2"/>
      <c r="K121" s="2"/>
      <c r="L121" s="2"/>
      <c r="M121" s="4"/>
    </row>
    <row r="122" spans="1:13" ht="15.75" customHeight="1">
      <c r="A122" s="78" t="s">
        <v>117</v>
      </c>
      <c r="B122" s="121"/>
      <c r="C122" s="14">
        <f t="shared" si="24"/>
        <v>1108.3</v>
      </c>
      <c r="D122" s="6">
        <f aca="true" t="shared" si="30" ref="D122:D128">SUM(E122:H122)</f>
        <v>607.6999999999999</v>
      </c>
      <c r="E122" s="7">
        <f>SUM(E123:E129)</f>
        <v>30</v>
      </c>
      <c r="F122" s="2">
        <f>SUM(F123:F129)</f>
        <v>577.6999999999999</v>
      </c>
      <c r="G122" s="2">
        <f>SUM(G123:G129)</f>
        <v>0</v>
      </c>
      <c r="H122" s="4">
        <f>SUM(H123:H129)</f>
        <v>0</v>
      </c>
      <c r="I122" s="7">
        <f t="shared" si="26"/>
        <v>500.6</v>
      </c>
      <c r="J122" s="2">
        <f>SUM(J123:J129)</f>
        <v>161.5</v>
      </c>
      <c r="K122" s="2">
        <f>SUM(K123:K129)</f>
        <v>339.1</v>
      </c>
      <c r="L122" s="2">
        <f>SUM(L123:L129)</f>
        <v>0</v>
      </c>
      <c r="M122" s="4">
        <f>SUM(M123:M129)</f>
        <v>0</v>
      </c>
    </row>
    <row r="123" spans="1:13" ht="12.75">
      <c r="A123" s="117" t="s">
        <v>3</v>
      </c>
      <c r="B123" s="8" t="s">
        <v>118</v>
      </c>
      <c r="C123" s="14">
        <f t="shared" si="24"/>
        <v>156.6</v>
      </c>
      <c r="D123" s="6">
        <f t="shared" si="30"/>
        <v>156.6</v>
      </c>
      <c r="E123" s="7"/>
      <c r="F123" s="2">
        <v>156.6</v>
      </c>
      <c r="G123" s="2"/>
      <c r="H123" s="4"/>
      <c r="I123" s="7">
        <f t="shared" si="26"/>
        <v>0</v>
      </c>
      <c r="J123" s="2"/>
      <c r="K123" s="2"/>
      <c r="L123" s="2"/>
      <c r="M123" s="4"/>
    </row>
    <row r="124" spans="1:13" ht="12.75">
      <c r="A124" s="122" t="s">
        <v>4</v>
      </c>
      <c r="B124" s="8" t="s">
        <v>118</v>
      </c>
      <c r="C124" s="14">
        <f t="shared" si="24"/>
        <v>60.5</v>
      </c>
      <c r="D124" s="6">
        <f t="shared" si="30"/>
        <v>60.5</v>
      </c>
      <c r="E124" s="7"/>
      <c r="F124" s="2">
        <v>60.5</v>
      </c>
      <c r="G124" s="2"/>
      <c r="H124" s="4"/>
      <c r="I124" s="7">
        <f t="shared" si="26"/>
        <v>0</v>
      </c>
      <c r="J124" s="2"/>
      <c r="K124" s="2"/>
      <c r="L124" s="2"/>
      <c r="M124" s="4"/>
    </row>
    <row r="125" spans="1:13" ht="12.75">
      <c r="A125" s="117" t="s">
        <v>5</v>
      </c>
      <c r="B125" s="8" t="s">
        <v>118</v>
      </c>
      <c r="C125" s="14">
        <f t="shared" si="24"/>
        <v>108.4</v>
      </c>
      <c r="D125" s="6">
        <f t="shared" si="30"/>
        <v>54.2</v>
      </c>
      <c r="E125" s="7"/>
      <c r="F125" s="2">
        <v>54.2</v>
      </c>
      <c r="G125" s="2"/>
      <c r="H125" s="4"/>
      <c r="I125" s="7">
        <f t="shared" si="26"/>
        <v>54.2</v>
      </c>
      <c r="J125" s="2"/>
      <c r="K125" s="2">
        <v>54.2</v>
      </c>
      <c r="L125" s="2"/>
      <c r="M125" s="4"/>
    </row>
    <row r="126" spans="1:13" ht="12.75">
      <c r="A126" s="122" t="s">
        <v>6</v>
      </c>
      <c r="B126" s="8" t="s">
        <v>118</v>
      </c>
      <c r="C126" s="14">
        <f t="shared" si="24"/>
        <v>110.2</v>
      </c>
      <c r="D126" s="6">
        <f t="shared" si="30"/>
        <v>43.7</v>
      </c>
      <c r="E126" s="7"/>
      <c r="F126" s="2">
        <v>43.7</v>
      </c>
      <c r="G126" s="2"/>
      <c r="H126" s="4"/>
      <c r="I126" s="7">
        <f t="shared" si="26"/>
        <v>66.5</v>
      </c>
      <c r="J126" s="2"/>
      <c r="K126" s="2">
        <v>66.5</v>
      </c>
      <c r="L126" s="2"/>
      <c r="M126" s="4"/>
    </row>
    <row r="127" spans="1:13" ht="14.25" customHeight="1">
      <c r="A127" s="10" t="s">
        <v>7</v>
      </c>
      <c r="B127" s="8" t="s">
        <v>118</v>
      </c>
      <c r="C127" s="14">
        <f t="shared" si="24"/>
        <v>436.8</v>
      </c>
      <c r="D127" s="6">
        <f t="shared" si="30"/>
        <v>218.4</v>
      </c>
      <c r="E127" s="7"/>
      <c r="F127" s="2">
        <v>218.4</v>
      </c>
      <c r="G127" s="2"/>
      <c r="H127" s="4"/>
      <c r="I127" s="7">
        <f t="shared" si="26"/>
        <v>218.4</v>
      </c>
      <c r="J127" s="2"/>
      <c r="K127" s="2">
        <v>218.4</v>
      </c>
      <c r="L127" s="2"/>
      <c r="M127" s="4"/>
    </row>
    <row r="128" spans="1:13" ht="27" customHeight="1">
      <c r="A128" s="10" t="s">
        <v>8</v>
      </c>
      <c r="B128" s="8" t="s">
        <v>187</v>
      </c>
      <c r="C128" s="14">
        <f t="shared" si="24"/>
        <v>105.8</v>
      </c>
      <c r="D128" s="6">
        <f t="shared" si="30"/>
        <v>44.3</v>
      </c>
      <c r="E128" s="7"/>
      <c r="F128" s="2">
        <v>44.3</v>
      </c>
      <c r="G128" s="2"/>
      <c r="H128" s="4"/>
      <c r="I128" s="7">
        <f t="shared" si="26"/>
        <v>61.5</v>
      </c>
      <c r="J128" s="2">
        <v>61.5</v>
      </c>
      <c r="K128" s="2"/>
      <c r="L128" s="2"/>
      <c r="M128" s="4"/>
    </row>
    <row r="129" spans="1:13" ht="15.75" customHeight="1">
      <c r="A129" s="10" t="s">
        <v>9</v>
      </c>
      <c r="B129" s="8" t="s">
        <v>78</v>
      </c>
      <c r="C129" s="14">
        <f t="shared" si="24"/>
        <v>130</v>
      </c>
      <c r="D129" s="6">
        <f aca="true" t="shared" si="31" ref="D129:D144">SUM(E129:H129)</f>
        <v>30</v>
      </c>
      <c r="E129" s="7">
        <v>30</v>
      </c>
      <c r="F129" s="2"/>
      <c r="G129" s="2"/>
      <c r="H129" s="4"/>
      <c r="I129" s="7">
        <f t="shared" si="26"/>
        <v>100</v>
      </c>
      <c r="J129" s="2">
        <v>100</v>
      </c>
      <c r="K129" s="2"/>
      <c r="L129" s="2"/>
      <c r="M129" s="4"/>
    </row>
    <row r="130" spans="1:13" ht="24.75" customHeight="1">
      <c r="A130" s="78" t="s">
        <v>119</v>
      </c>
      <c r="B130" s="79"/>
      <c r="C130" s="14">
        <f t="shared" si="24"/>
        <v>411.8999999999999</v>
      </c>
      <c r="D130" s="6">
        <f t="shared" si="31"/>
        <v>399.99999999999994</v>
      </c>
      <c r="E130" s="7">
        <f>SUM(E131:E144)</f>
        <v>399.99999999999994</v>
      </c>
      <c r="F130" s="2">
        <f>SUM(F131:F144)</f>
        <v>0</v>
      </c>
      <c r="G130" s="2">
        <f>SUM(G131:G144)</f>
        <v>0</v>
      </c>
      <c r="H130" s="4">
        <f>SUM(H131:H144)</f>
        <v>0</v>
      </c>
      <c r="I130" s="7">
        <f t="shared" si="26"/>
        <v>11.9</v>
      </c>
      <c r="J130" s="2">
        <f>SUM(J131:J144)</f>
        <v>0</v>
      </c>
      <c r="K130" s="2">
        <f>SUM(K131:K144)</f>
        <v>11.9</v>
      </c>
      <c r="L130" s="2">
        <f>SUM(L131:L144)</f>
        <v>0</v>
      </c>
      <c r="M130" s="4">
        <f>SUM(M131:M144)</f>
        <v>0</v>
      </c>
    </row>
    <row r="131" spans="1:13" ht="25.5">
      <c r="A131" s="10" t="s">
        <v>320</v>
      </c>
      <c r="B131" s="17" t="s">
        <v>118</v>
      </c>
      <c r="C131" s="14">
        <f t="shared" si="24"/>
        <v>88.5</v>
      </c>
      <c r="D131" s="6">
        <f t="shared" si="31"/>
        <v>88.5</v>
      </c>
      <c r="E131" s="7">
        <v>88.5</v>
      </c>
      <c r="F131" s="9"/>
      <c r="G131" s="2"/>
      <c r="H131" s="4"/>
      <c r="I131" s="7">
        <f t="shared" si="26"/>
        <v>0</v>
      </c>
      <c r="J131" s="2"/>
      <c r="K131" s="2"/>
      <c r="L131" s="2"/>
      <c r="M131" s="4"/>
    </row>
    <row r="132" spans="1:13" ht="25.5">
      <c r="A132" s="10" t="s">
        <v>321</v>
      </c>
      <c r="B132" s="17" t="s">
        <v>118</v>
      </c>
      <c r="C132" s="14">
        <f t="shared" si="24"/>
        <v>18.6</v>
      </c>
      <c r="D132" s="6">
        <f t="shared" si="31"/>
        <v>18.6</v>
      </c>
      <c r="E132" s="7">
        <v>18.6</v>
      </c>
      <c r="F132" s="123"/>
      <c r="G132" s="2"/>
      <c r="H132" s="4"/>
      <c r="I132" s="7">
        <f t="shared" si="26"/>
        <v>0</v>
      </c>
      <c r="J132" s="2"/>
      <c r="K132" s="2"/>
      <c r="L132" s="2"/>
      <c r="M132" s="4"/>
    </row>
    <row r="133" spans="1:13" ht="25.5">
      <c r="A133" s="10" t="s">
        <v>324</v>
      </c>
      <c r="B133" s="17" t="s">
        <v>118</v>
      </c>
      <c r="C133" s="14">
        <f t="shared" si="24"/>
        <v>24.2</v>
      </c>
      <c r="D133" s="6">
        <f t="shared" si="31"/>
        <v>24.2</v>
      </c>
      <c r="E133" s="7">
        <v>24.2</v>
      </c>
      <c r="F133" s="123"/>
      <c r="G133" s="2"/>
      <c r="H133" s="4"/>
      <c r="I133" s="7">
        <f t="shared" si="26"/>
        <v>0</v>
      </c>
      <c r="J133" s="2"/>
      <c r="K133" s="2"/>
      <c r="L133" s="2"/>
      <c r="M133" s="4"/>
    </row>
    <row r="134" spans="1:13" ht="15" customHeight="1">
      <c r="A134" s="10" t="s">
        <v>322</v>
      </c>
      <c r="B134" s="17" t="s">
        <v>118</v>
      </c>
      <c r="C134" s="14">
        <f t="shared" si="24"/>
        <v>7.7</v>
      </c>
      <c r="D134" s="6">
        <f t="shared" si="31"/>
        <v>7.7</v>
      </c>
      <c r="E134" s="7">
        <v>7.7</v>
      </c>
      <c r="F134" s="123"/>
      <c r="G134" s="2"/>
      <c r="H134" s="4"/>
      <c r="I134" s="7">
        <f t="shared" si="26"/>
        <v>0</v>
      </c>
      <c r="J134" s="2"/>
      <c r="K134" s="2"/>
      <c r="L134" s="2"/>
      <c r="M134" s="4"/>
    </row>
    <row r="135" spans="1:13" ht="25.5">
      <c r="A135" s="10" t="s">
        <v>325</v>
      </c>
      <c r="B135" s="17" t="s">
        <v>118</v>
      </c>
      <c r="C135" s="14">
        <f t="shared" si="24"/>
        <v>36.4</v>
      </c>
      <c r="D135" s="6">
        <f t="shared" si="31"/>
        <v>36.4</v>
      </c>
      <c r="E135" s="7">
        <v>36.4</v>
      </c>
      <c r="F135" s="123"/>
      <c r="G135" s="2"/>
      <c r="H135" s="4"/>
      <c r="I135" s="7">
        <f t="shared" si="26"/>
        <v>0</v>
      </c>
      <c r="J135" s="2"/>
      <c r="K135" s="2"/>
      <c r="L135" s="2"/>
      <c r="M135" s="4"/>
    </row>
    <row r="136" spans="1:13" ht="28.5" customHeight="1">
      <c r="A136" s="10" t="s">
        <v>40</v>
      </c>
      <c r="B136" s="17" t="s">
        <v>118</v>
      </c>
      <c r="C136" s="14">
        <f t="shared" si="24"/>
        <v>119.7</v>
      </c>
      <c r="D136" s="6">
        <f t="shared" si="31"/>
        <v>119.7</v>
      </c>
      <c r="E136" s="7">
        <v>119.7</v>
      </c>
      <c r="F136" s="123"/>
      <c r="G136" s="2"/>
      <c r="H136" s="4"/>
      <c r="I136" s="7">
        <f t="shared" si="26"/>
        <v>0</v>
      </c>
      <c r="J136" s="2"/>
      <c r="K136" s="2"/>
      <c r="L136" s="2"/>
      <c r="M136" s="4"/>
    </row>
    <row r="137" spans="1:13" ht="25.5">
      <c r="A137" s="10" t="s">
        <v>323</v>
      </c>
      <c r="B137" s="17" t="s">
        <v>118</v>
      </c>
      <c r="C137" s="14">
        <f t="shared" si="24"/>
        <v>7.2</v>
      </c>
      <c r="D137" s="6">
        <f t="shared" si="31"/>
        <v>7.2</v>
      </c>
      <c r="E137" s="7">
        <v>7.2</v>
      </c>
      <c r="F137" s="123"/>
      <c r="G137" s="2"/>
      <c r="H137" s="4"/>
      <c r="I137" s="7">
        <f t="shared" si="26"/>
        <v>0</v>
      </c>
      <c r="J137" s="2"/>
      <c r="K137" s="2"/>
      <c r="L137" s="2"/>
      <c r="M137" s="4"/>
    </row>
    <row r="138" spans="1:13" ht="14.25" customHeight="1">
      <c r="A138" s="10" t="s">
        <v>327</v>
      </c>
      <c r="B138" s="17" t="s">
        <v>118</v>
      </c>
      <c r="C138" s="14">
        <f t="shared" si="24"/>
        <v>21.8</v>
      </c>
      <c r="D138" s="6">
        <f t="shared" si="31"/>
        <v>21.8</v>
      </c>
      <c r="E138" s="7">
        <v>21.8</v>
      </c>
      <c r="F138" s="123"/>
      <c r="G138" s="2"/>
      <c r="H138" s="4"/>
      <c r="I138" s="7">
        <f t="shared" si="26"/>
        <v>0</v>
      </c>
      <c r="J138" s="2"/>
      <c r="K138" s="2"/>
      <c r="L138" s="2"/>
      <c r="M138" s="4"/>
    </row>
    <row r="139" spans="1:13" ht="13.5" customHeight="1">
      <c r="A139" s="10" t="s">
        <v>326</v>
      </c>
      <c r="B139" s="17" t="s">
        <v>118</v>
      </c>
      <c r="C139" s="14">
        <f t="shared" si="24"/>
        <v>15.6</v>
      </c>
      <c r="D139" s="6">
        <f t="shared" si="31"/>
        <v>15.6</v>
      </c>
      <c r="E139" s="7">
        <v>15.6</v>
      </c>
      <c r="F139" s="123"/>
      <c r="G139" s="2"/>
      <c r="H139" s="4"/>
      <c r="I139" s="7">
        <f t="shared" si="26"/>
        <v>0</v>
      </c>
      <c r="J139" s="2"/>
      <c r="K139" s="2"/>
      <c r="L139" s="2"/>
      <c r="M139" s="4"/>
    </row>
    <row r="140" spans="1:13" ht="15" customHeight="1">
      <c r="A140" s="10" t="s">
        <v>328</v>
      </c>
      <c r="B140" s="17" t="s">
        <v>118</v>
      </c>
      <c r="C140" s="14">
        <f t="shared" si="24"/>
        <v>14.9</v>
      </c>
      <c r="D140" s="6">
        <f t="shared" si="31"/>
        <v>14.9</v>
      </c>
      <c r="E140" s="7">
        <v>14.9</v>
      </c>
      <c r="F140" s="108"/>
      <c r="G140" s="2"/>
      <c r="H140" s="4"/>
      <c r="I140" s="7">
        <f t="shared" si="26"/>
        <v>0</v>
      </c>
      <c r="J140" s="2"/>
      <c r="K140" s="2"/>
      <c r="L140" s="2"/>
      <c r="M140" s="4"/>
    </row>
    <row r="141" spans="1:13" ht="13.5" customHeight="1">
      <c r="A141" s="10" t="s">
        <v>333</v>
      </c>
      <c r="B141" s="17" t="s">
        <v>118</v>
      </c>
      <c r="C141" s="14">
        <f t="shared" si="24"/>
        <v>3.4</v>
      </c>
      <c r="D141" s="6">
        <f t="shared" si="31"/>
        <v>3.4</v>
      </c>
      <c r="E141" s="7">
        <v>3.4</v>
      </c>
      <c r="F141" s="2"/>
      <c r="G141" s="2"/>
      <c r="H141" s="4"/>
      <c r="I141" s="7">
        <f t="shared" si="26"/>
        <v>0</v>
      </c>
      <c r="J141" s="2"/>
      <c r="K141" s="2"/>
      <c r="L141" s="2"/>
      <c r="M141" s="4"/>
    </row>
    <row r="142" spans="1:13" ht="15" customHeight="1">
      <c r="A142" s="10" t="s">
        <v>10</v>
      </c>
      <c r="B142" s="17" t="s">
        <v>118</v>
      </c>
      <c r="C142" s="14">
        <f t="shared" si="24"/>
        <v>12.8</v>
      </c>
      <c r="D142" s="6">
        <f t="shared" si="31"/>
        <v>12.8</v>
      </c>
      <c r="E142" s="7">
        <v>12.8</v>
      </c>
      <c r="F142" s="2"/>
      <c r="G142" s="2"/>
      <c r="H142" s="4"/>
      <c r="I142" s="7">
        <f t="shared" si="26"/>
        <v>0</v>
      </c>
      <c r="J142" s="2"/>
      <c r="K142" s="2"/>
      <c r="L142" s="2"/>
      <c r="M142" s="4"/>
    </row>
    <row r="143" spans="1:13" ht="15" customHeight="1">
      <c r="A143" s="10" t="s">
        <v>41</v>
      </c>
      <c r="B143" s="17" t="s">
        <v>118</v>
      </c>
      <c r="C143" s="14">
        <f t="shared" si="24"/>
        <v>16.8</v>
      </c>
      <c r="D143" s="6">
        <f t="shared" si="31"/>
        <v>4.9</v>
      </c>
      <c r="E143" s="7">
        <v>4.9</v>
      </c>
      <c r="F143" s="2"/>
      <c r="G143" s="2"/>
      <c r="H143" s="4"/>
      <c r="I143" s="7">
        <f t="shared" si="26"/>
        <v>11.9</v>
      </c>
      <c r="J143" s="2"/>
      <c r="K143" s="2">
        <v>11.9</v>
      </c>
      <c r="L143" s="2"/>
      <c r="M143" s="4"/>
    </row>
    <row r="144" spans="1:13" ht="12.75">
      <c r="A144" s="10" t="s">
        <v>11</v>
      </c>
      <c r="B144" s="17" t="s">
        <v>118</v>
      </c>
      <c r="C144" s="14">
        <f t="shared" si="24"/>
        <v>24.3</v>
      </c>
      <c r="D144" s="6">
        <f t="shared" si="31"/>
        <v>24.3</v>
      </c>
      <c r="E144" s="7">
        <v>24.3</v>
      </c>
      <c r="F144" s="2"/>
      <c r="G144" s="2"/>
      <c r="H144" s="4"/>
      <c r="I144" s="7">
        <f t="shared" si="26"/>
        <v>0</v>
      </c>
      <c r="J144" s="2"/>
      <c r="K144" s="2"/>
      <c r="L144" s="2"/>
      <c r="M144" s="4"/>
    </row>
    <row r="145" spans="1:13" ht="12.75">
      <c r="A145" s="21"/>
      <c r="B145" s="93" t="s">
        <v>105</v>
      </c>
      <c r="C145" s="14">
        <f aca="true" t="shared" si="32" ref="C145:M145">C97+C122+C130</f>
        <v>8823.3</v>
      </c>
      <c r="D145" s="6">
        <f t="shared" si="32"/>
        <v>5235.3</v>
      </c>
      <c r="E145" s="7">
        <f t="shared" si="32"/>
        <v>1112.3999999999999</v>
      </c>
      <c r="F145" s="2">
        <f t="shared" si="32"/>
        <v>1785.9</v>
      </c>
      <c r="G145" s="2">
        <f t="shared" si="32"/>
        <v>2327</v>
      </c>
      <c r="H145" s="4">
        <f t="shared" si="32"/>
        <v>10</v>
      </c>
      <c r="I145" s="7">
        <f t="shared" si="32"/>
        <v>3588</v>
      </c>
      <c r="J145" s="2">
        <f t="shared" si="32"/>
        <v>161.5</v>
      </c>
      <c r="K145" s="2">
        <f t="shared" si="32"/>
        <v>1099.5</v>
      </c>
      <c r="L145" s="2">
        <f t="shared" si="32"/>
        <v>2327</v>
      </c>
      <c r="M145" s="4">
        <f t="shared" si="32"/>
        <v>0</v>
      </c>
    </row>
    <row r="146" spans="1:7" ht="12.75">
      <c r="A146" s="100" t="s">
        <v>120</v>
      </c>
      <c r="B146" s="99"/>
      <c r="E146" s="16"/>
      <c r="F146" s="16"/>
      <c r="G146" s="16"/>
    </row>
    <row r="147" spans="1:13" ht="29.25" customHeight="1">
      <c r="A147" s="78" t="s">
        <v>121</v>
      </c>
      <c r="B147" s="121"/>
      <c r="C147" s="14">
        <f>D147+I147</f>
        <v>430.7</v>
      </c>
      <c r="D147" s="6">
        <f aca="true" t="shared" si="33" ref="D147:D161">SUM(E147:H147)</f>
        <v>297.7</v>
      </c>
      <c r="E147" s="7">
        <f>SUM(E148:E156)</f>
        <v>297.7</v>
      </c>
      <c r="F147" s="2">
        <f>SUM(F148:F156)</f>
        <v>0</v>
      </c>
      <c r="G147" s="2">
        <f>SUM(G148:G156)</f>
        <v>0</v>
      </c>
      <c r="H147" s="4">
        <f>SUM(H148:H156)</f>
        <v>0</v>
      </c>
      <c r="I147" s="7">
        <f aca="true" t="shared" si="34" ref="I147:I161">SUM(J147:M147)</f>
        <v>133</v>
      </c>
      <c r="J147" s="2">
        <f>SUM(J148:J156)</f>
        <v>133</v>
      </c>
      <c r="K147" s="2">
        <f>SUM(K148:K156)</f>
        <v>0</v>
      </c>
      <c r="L147" s="2">
        <f>SUM(L148:L156)</f>
        <v>0</v>
      </c>
      <c r="M147" s="4">
        <f>SUM(M148:M156)</f>
        <v>0</v>
      </c>
    </row>
    <row r="148" spans="1:13" ht="14.25" customHeight="1">
      <c r="A148" s="10" t="s">
        <v>193</v>
      </c>
      <c r="B148" s="8" t="s">
        <v>125</v>
      </c>
      <c r="C148" s="14">
        <f aca="true" t="shared" si="35" ref="C148:C161">D148+I148</f>
        <v>9.8</v>
      </c>
      <c r="D148" s="6">
        <f t="shared" si="33"/>
        <v>9.8</v>
      </c>
      <c r="E148" s="7">
        <v>9.8</v>
      </c>
      <c r="F148" s="2"/>
      <c r="G148" s="2"/>
      <c r="H148" s="4"/>
      <c r="I148" s="7">
        <f t="shared" si="34"/>
        <v>0</v>
      </c>
      <c r="J148" s="2"/>
      <c r="K148" s="2"/>
      <c r="L148" s="2"/>
      <c r="M148" s="4"/>
    </row>
    <row r="149" spans="1:13" ht="15.75" customHeight="1">
      <c r="A149" s="10" t="s">
        <v>196</v>
      </c>
      <c r="B149" s="8" t="s">
        <v>188</v>
      </c>
      <c r="C149" s="14">
        <f t="shared" si="35"/>
        <v>9</v>
      </c>
      <c r="D149" s="6">
        <f t="shared" si="33"/>
        <v>9</v>
      </c>
      <c r="E149" s="7">
        <v>9</v>
      </c>
      <c r="F149" s="2"/>
      <c r="G149" s="2"/>
      <c r="H149" s="4"/>
      <c r="I149" s="7">
        <f t="shared" si="34"/>
        <v>0</v>
      </c>
      <c r="J149" s="2"/>
      <c r="K149" s="2"/>
      <c r="L149" s="2"/>
      <c r="M149" s="4"/>
    </row>
    <row r="150" spans="1:13" ht="15" customHeight="1">
      <c r="A150" s="10" t="s">
        <v>197</v>
      </c>
      <c r="B150" s="8" t="s">
        <v>188</v>
      </c>
      <c r="C150" s="14">
        <f t="shared" si="35"/>
        <v>15</v>
      </c>
      <c r="D150" s="6">
        <f t="shared" si="33"/>
        <v>15</v>
      </c>
      <c r="E150" s="7">
        <v>15</v>
      </c>
      <c r="F150" s="2"/>
      <c r="G150" s="2"/>
      <c r="H150" s="4"/>
      <c r="I150" s="7">
        <f t="shared" si="34"/>
        <v>0</v>
      </c>
      <c r="J150" s="2"/>
      <c r="K150" s="2"/>
      <c r="L150" s="2"/>
      <c r="M150" s="4"/>
    </row>
    <row r="151" spans="1:13" ht="15" customHeight="1">
      <c r="A151" s="10" t="s">
        <v>200</v>
      </c>
      <c r="B151" s="8" t="s">
        <v>199</v>
      </c>
      <c r="C151" s="14">
        <f t="shared" si="35"/>
        <v>8.9</v>
      </c>
      <c r="D151" s="6">
        <f t="shared" si="33"/>
        <v>8.9</v>
      </c>
      <c r="E151" s="7">
        <v>8.9</v>
      </c>
      <c r="F151" s="2"/>
      <c r="G151" s="2"/>
      <c r="H151" s="4"/>
      <c r="I151" s="7">
        <f t="shared" si="34"/>
        <v>0</v>
      </c>
      <c r="J151" s="2"/>
      <c r="K151" s="2"/>
      <c r="L151" s="2"/>
      <c r="M151" s="4"/>
    </row>
    <row r="152" spans="1:13" ht="27" customHeight="1">
      <c r="A152" s="10" t="s">
        <v>202</v>
      </c>
      <c r="B152" s="8" t="s">
        <v>203</v>
      </c>
      <c r="C152" s="14">
        <f t="shared" si="35"/>
        <v>20</v>
      </c>
      <c r="D152" s="6">
        <f t="shared" si="33"/>
        <v>20</v>
      </c>
      <c r="E152" s="7">
        <v>20</v>
      </c>
      <c r="F152" s="2"/>
      <c r="G152" s="2"/>
      <c r="H152" s="4"/>
      <c r="I152" s="7">
        <f t="shared" si="34"/>
        <v>0</v>
      </c>
      <c r="J152" s="2"/>
      <c r="K152" s="2"/>
      <c r="L152" s="2"/>
      <c r="M152" s="4"/>
    </row>
    <row r="153" spans="1:13" ht="27.75" customHeight="1">
      <c r="A153" s="10" t="s">
        <v>204</v>
      </c>
      <c r="B153" s="8" t="s">
        <v>187</v>
      </c>
      <c r="C153" s="14">
        <f t="shared" si="35"/>
        <v>53</v>
      </c>
      <c r="D153" s="6">
        <f t="shared" si="33"/>
        <v>20</v>
      </c>
      <c r="E153" s="7">
        <v>20</v>
      </c>
      <c r="F153" s="2"/>
      <c r="G153" s="2"/>
      <c r="H153" s="4"/>
      <c r="I153" s="7">
        <f t="shared" si="34"/>
        <v>33</v>
      </c>
      <c r="J153" s="2">
        <v>33</v>
      </c>
      <c r="K153" s="2"/>
      <c r="L153" s="2"/>
      <c r="M153" s="4"/>
    </row>
    <row r="154" spans="1:13" ht="24.75" customHeight="1">
      <c r="A154" s="10" t="s">
        <v>206</v>
      </c>
      <c r="B154" s="8" t="s">
        <v>124</v>
      </c>
      <c r="C154" s="14">
        <f t="shared" si="35"/>
        <v>15</v>
      </c>
      <c r="D154" s="6">
        <f t="shared" si="33"/>
        <v>15</v>
      </c>
      <c r="E154" s="7">
        <v>15</v>
      </c>
      <c r="F154" s="2"/>
      <c r="G154" s="2"/>
      <c r="H154" s="4"/>
      <c r="I154" s="7">
        <f t="shared" si="34"/>
        <v>0</v>
      </c>
      <c r="J154" s="2"/>
      <c r="K154" s="2"/>
      <c r="L154" s="2"/>
      <c r="M154" s="4"/>
    </row>
    <row r="155" spans="1:13" ht="25.5">
      <c r="A155" s="10" t="s">
        <v>212</v>
      </c>
      <c r="B155" s="8" t="s">
        <v>118</v>
      </c>
      <c r="C155" s="14">
        <f>D155+I155</f>
        <v>100</v>
      </c>
      <c r="D155" s="6">
        <f>SUM(E155:H155)</f>
        <v>100</v>
      </c>
      <c r="E155" s="7">
        <v>100</v>
      </c>
      <c r="F155" s="2"/>
      <c r="G155" s="2"/>
      <c r="H155" s="4"/>
      <c r="I155" s="7">
        <f>SUM(J155:M155)</f>
        <v>0</v>
      </c>
      <c r="J155" s="2"/>
      <c r="K155" s="2"/>
      <c r="L155" s="2"/>
      <c r="M155" s="4"/>
    </row>
    <row r="156" spans="1:13" ht="27" customHeight="1">
      <c r="A156" s="10" t="s">
        <v>12</v>
      </c>
      <c r="B156" s="8" t="s">
        <v>118</v>
      </c>
      <c r="C156" s="14">
        <f t="shared" si="35"/>
        <v>200</v>
      </c>
      <c r="D156" s="6">
        <f t="shared" si="33"/>
        <v>100</v>
      </c>
      <c r="E156" s="7">
        <v>100</v>
      </c>
      <c r="F156" s="2"/>
      <c r="G156" s="2"/>
      <c r="H156" s="4"/>
      <c r="I156" s="7">
        <f t="shared" si="34"/>
        <v>100</v>
      </c>
      <c r="J156" s="2">
        <v>100</v>
      </c>
      <c r="K156" s="2"/>
      <c r="L156" s="2"/>
      <c r="M156" s="4"/>
    </row>
    <row r="157" spans="1:13" ht="16.5" customHeight="1">
      <c r="A157" s="78" t="s">
        <v>123</v>
      </c>
      <c r="B157" s="121"/>
      <c r="C157" s="14">
        <f t="shared" si="35"/>
        <v>963</v>
      </c>
      <c r="D157" s="6">
        <f t="shared" si="33"/>
        <v>112</v>
      </c>
      <c r="E157" s="7">
        <f>SUM(E158:E162)</f>
        <v>112</v>
      </c>
      <c r="F157" s="2">
        <f>SUM(F158:F162)</f>
        <v>0</v>
      </c>
      <c r="G157" s="2">
        <f>SUM(G158:G162)</f>
        <v>0</v>
      </c>
      <c r="H157" s="4">
        <f>SUM(H158:H162)</f>
        <v>0</v>
      </c>
      <c r="I157" s="7">
        <f t="shared" si="34"/>
        <v>851</v>
      </c>
      <c r="J157" s="2">
        <f>SUM(J158:J162)</f>
        <v>11</v>
      </c>
      <c r="K157" s="2">
        <f>SUM(K158:K162)</f>
        <v>840</v>
      </c>
      <c r="L157" s="2">
        <f>SUM(L158:L162)</f>
        <v>0</v>
      </c>
      <c r="M157" s="4">
        <f>SUM(M158:M162)</f>
        <v>0</v>
      </c>
    </row>
    <row r="158" spans="1:13" ht="27.75" customHeight="1">
      <c r="A158" s="10" t="s">
        <v>68</v>
      </c>
      <c r="B158" s="8" t="s">
        <v>218</v>
      </c>
      <c r="C158" s="14">
        <f t="shared" si="35"/>
        <v>30</v>
      </c>
      <c r="D158" s="6">
        <f t="shared" si="33"/>
        <v>30</v>
      </c>
      <c r="E158" s="7">
        <v>30</v>
      </c>
      <c r="F158" s="2"/>
      <c r="G158" s="2"/>
      <c r="H158" s="4"/>
      <c r="I158" s="7">
        <f t="shared" si="34"/>
        <v>0</v>
      </c>
      <c r="J158" s="2"/>
      <c r="K158" s="2"/>
      <c r="L158" s="2"/>
      <c r="M158" s="4"/>
    </row>
    <row r="159" spans="1:13" ht="26.25" customHeight="1">
      <c r="A159" s="10" t="s">
        <v>67</v>
      </c>
      <c r="B159" s="8" t="s">
        <v>374</v>
      </c>
      <c r="C159" s="14">
        <f t="shared" si="35"/>
        <v>870</v>
      </c>
      <c r="D159" s="6">
        <f t="shared" si="33"/>
        <v>30</v>
      </c>
      <c r="E159" s="7">
        <v>30</v>
      </c>
      <c r="F159" s="2"/>
      <c r="G159" s="2"/>
      <c r="H159" s="4"/>
      <c r="I159" s="7">
        <f t="shared" si="34"/>
        <v>840</v>
      </c>
      <c r="J159" s="2"/>
      <c r="K159" s="2">
        <v>840</v>
      </c>
      <c r="L159" s="2"/>
      <c r="M159" s="4"/>
    </row>
    <row r="160" spans="1:13" ht="15" customHeight="1">
      <c r="A160" s="10" t="s">
        <v>367</v>
      </c>
      <c r="B160" s="8" t="s">
        <v>78</v>
      </c>
      <c r="C160" s="14">
        <f t="shared" si="35"/>
        <v>19</v>
      </c>
      <c r="D160" s="6">
        <f t="shared" si="33"/>
        <v>8</v>
      </c>
      <c r="E160" s="7">
        <v>8</v>
      </c>
      <c r="F160" s="2"/>
      <c r="G160" s="2"/>
      <c r="H160" s="4"/>
      <c r="I160" s="7">
        <f t="shared" si="34"/>
        <v>11</v>
      </c>
      <c r="J160" s="2">
        <v>11</v>
      </c>
      <c r="K160" s="2"/>
      <c r="L160" s="2"/>
      <c r="M160" s="4"/>
    </row>
    <row r="161" spans="1:13" ht="27" customHeight="1">
      <c r="A161" s="10" t="s">
        <v>368</v>
      </c>
      <c r="B161" s="8" t="s">
        <v>181</v>
      </c>
      <c r="C161" s="14">
        <f t="shared" si="35"/>
        <v>11</v>
      </c>
      <c r="D161" s="6">
        <f t="shared" si="33"/>
        <v>11</v>
      </c>
      <c r="E161" s="7">
        <v>11</v>
      </c>
      <c r="F161" s="2"/>
      <c r="G161" s="2"/>
      <c r="H161" s="4"/>
      <c r="I161" s="7">
        <f t="shared" si="34"/>
        <v>0</v>
      </c>
      <c r="J161" s="2"/>
      <c r="K161" s="2"/>
      <c r="L161" s="2"/>
      <c r="M161" s="4"/>
    </row>
    <row r="162" spans="1:13" ht="12.75">
      <c r="A162" s="10" t="s">
        <v>369</v>
      </c>
      <c r="B162" s="8" t="s">
        <v>118</v>
      </c>
      <c r="C162" s="14">
        <f>D162+I162</f>
        <v>33</v>
      </c>
      <c r="D162" s="6">
        <f>SUM(E162:H162)</f>
        <v>33</v>
      </c>
      <c r="E162" s="7">
        <v>33</v>
      </c>
      <c r="F162" s="2"/>
      <c r="G162" s="2"/>
      <c r="H162" s="4"/>
      <c r="I162" s="7">
        <f>SUM(J162:M162)</f>
        <v>0</v>
      </c>
      <c r="J162" s="2"/>
      <c r="K162" s="2"/>
      <c r="L162" s="2"/>
      <c r="M162" s="4"/>
    </row>
    <row r="163" spans="1:13" ht="12.75">
      <c r="A163" s="21"/>
      <c r="B163" s="22" t="s">
        <v>106</v>
      </c>
      <c r="C163" s="14">
        <f aca="true" t="shared" si="36" ref="C163:M163">C147+C157</f>
        <v>1393.7</v>
      </c>
      <c r="D163" s="6">
        <f t="shared" si="36"/>
        <v>409.7</v>
      </c>
      <c r="E163" s="7">
        <f t="shared" si="36"/>
        <v>409.7</v>
      </c>
      <c r="F163" s="2">
        <f t="shared" si="36"/>
        <v>0</v>
      </c>
      <c r="G163" s="2">
        <f t="shared" si="36"/>
        <v>0</v>
      </c>
      <c r="H163" s="15">
        <f t="shared" si="36"/>
        <v>0</v>
      </c>
      <c r="I163" s="19">
        <f t="shared" si="36"/>
        <v>984</v>
      </c>
      <c r="J163" s="2">
        <f t="shared" si="36"/>
        <v>144</v>
      </c>
      <c r="K163" s="2">
        <f t="shared" si="36"/>
        <v>840</v>
      </c>
      <c r="L163" s="2">
        <f t="shared" si="36"/>
        <v>0</v>
      </c>
      <c r="M163" s="15">
        <f t="shared" si="36"/>
        <v>0</v>
      </c>
    </row>
    <row r="164" spans="1:13" ht="12.75">
      <c r="A164" s="124" t="s">
        <v>128</v>
      </c>
      <c r="B164" s="99"/>
      <c r="C164" s="12">
        <f aca="true" t="shared" si="37" ref="C164:M164">C95+C145+C163</f>
        <v>10545.6</v>
      </c>
      <c r="D164" s="5">
        <f t="shared" si="37"/>
        <v>5873.6</v>
      </c>
      <c r="E164" s="7">
        <f t="shared" si="37"/>
        <v>1522.1</v>
      </c>
      <c r="F164" s="2">
        <f t="shared" si="37"/>
        <v>2014.5</v>
      </c>
      <c r="G164" s="2">
        <f t="shared" si="37"/>
        <v>2327</v>
      </c>
      <c r="H164" s="13">
        <f t="shared" si="37"/>
        <v>10</v>
      </c>
      <c r="I164" s="16">
        <f t="shared" si="37"/>
        <v>4672</v>
      </c>
      <c r="J164" s="2">
        <f t="shared" si="37"/>
        <v>305.5</v>
      </c>
      <c r="K164" s="2">
        <f t="shared" si="37"/>
        <v>2039.5</v>
      </c>
      <c r="L164" s="2">
        <f t="shared" si="37"/>
        <v>2327</v>
      </c>
      <c r="M164" s="13">
        <f t="shared" si="37"/>
        <v>0</v>
      </c>
    </row>
    <row r="165" spans="1:13" ht="13.5" thickBot="1">
      <c r="A165" s="166" t="s">
        <v>159</v>
      </c>
      <c r="B165" s="202"/>
      <c r="C165" s="203">
        <f aca="true" t="shared" si="38" ref="C165:M165">C67+C73+C85+C164</f>
        <v>17029.300000000003</v>
      </c>
      <c r="D165" s="204">
        <f t="shared" si="38"/>
        <v>7965.700000000001</v>
      </c>
      <c r="E165" s="29">
        <f t="shared" si="38"/>
        <v>2439.3</v>
      </c>
      <c r="F165" s="28">
        <f t="shared" si="38"/>
        <v>2754.4</v>
      </c>
      <c r="G165" s="28">
        <f t="shared" si="38"/>
        <v>2497</v>
      </c>
      <c r="H165" s="205">
        <f t="shared" si="38"/>
        <v>275</v>
      </c>
      <c r="I165" s="27">
        <f t="shared" si="38"/>
        <v>9216.9</v>
      </c>
      <c r="J165" s="28">
        <f t="shared" si="38"/>
        <v>1023.5</v>
      </c>
      <c r="K165" s="28">
        <f t="shared" si="38"/>
        <v>2779.4</v>
      </c>
      <c r="L165" s="28">
        <f t="shared" si="38"/>
        <v>2327</v>
      </c>
      <c r="M165" s="205">
        <f t="shared" si="38"/>
        <v>3087</v>
      </c>
    </row>
    <row r="166" spans="1:8" ht="15.75">
      <c r="A166" s="206"/>
      <c r="B166" s="125"/>
      <c r="C166" s="126"/>
      <c r="D166" s="127"/>
      <c r="E166" s="207" t="s">
        <v>267</v>
      </c>
      <c r="F166" s="127"/>
      <c r="G166" s="127"/>
      <c r="H166" s="128"/>
    </row>
    <row r="167" spans="1:7" ht="17.25" customHeight="1">
      <c r="A167" s="196" t="s">
        <v>416</v>
      </c>
      <c r="B167" s="99"/>
      <c r="D167" s="16"/>
      <c r="E167" s="16"/>
      <c r="F167" s="16"/>
      <c r="G167" s="16"/>
    </row>
    <row r="168" spans="1:7" ht="12.75">
      <c r="A168" s="151" t="s">
        <v>417</v>
      </c>
      <c r="B168" s="99"/>
      <c r="E168" s="16"/>
      <c r="F168" s="16"/>
      <c r="G168" s="16"/>
    </row>
    <row r="169" spans="1:7" ht="12.75">
      <c r="A169" s="100" t="s">
        <v>129</v>
      </c>
      <c r="B169" s="99"/>
      <c r="E169" s="16"/>
      <c r="F169" s="16"/>
      <c r="G169" s="16"/>
    </row>
    <row r="170" spans="1:13" ht="26.25" customHeight="1">
      <c r="A170" s="78" t="s">
        <v>297</v>
      </c>
      <c r="B170" s="107"/>
      <c r="C170" s="14">
        <f aca="true" t="shared" si="39" ref="C170:C179">D170+I170</f>
        <v>6412.5</v>
      </c>
      <c r="D170" s="6">
        <f aca="true" t="shared" si="40" ref="D170:D179">SUM(E170:H170)</f>
        <v>3859.5</v>
      </c>
      <c r="E170" s="7">
        <f>SUM(E171:E178)</f>
        <v>1264.5</v>
      </c>
      <c r="F170" s="2">
        <f>SUM(F171:F178)</f>
        <v>1973</v>
      </c>
      <c r="G170" s="2">
        <f>SUM(G171:G178)</f>
        <v>622</v>
      </c>
      <c r="H170" s="4">
        <f>SUM(H171:H178)</f>
        <v>0</v>
      </c>
      <c r="I170" s="7">
        <f aca="true" t="shared" si="41" ref="I170:I179">SUM(J170:M170)</f>
        <v>2553</v>
      </c>
      <c r="J170" s="2">
        <f>SUM(J171:J178)</f>
        <v>400</v>
      </c>
      <c r="K170" s="2">
        <f>SUM(K171:K178)</f>
        <v>2153</v>
      </c>
      <c r="L170" s="2">
        <f>SUM(L171:L178)</f>
        <v>0</v>
      </c>
      <c r="M170" s="4">
        <f>SUM(M171:M178)</f>
        <v>0</v>
      </c>
    </row>
    <row r="171" spans="1:13" ht="26.25" customHeight="1">
      <c r="A171" s="10" t="s">
        <v>211</v>
      </c>
      <c r="B171" s="8" t="s">
        <v>375</v>
      </c>
      <c r="C171" s="14">
        <f t="shared" si="39"/>
        <v>1200</v>
      </c>
      <c r="D171" s="6">
        <f t="shared" si="40"/>
        <v>700</v>
      </c>
      <c r="E171" s="7"/>
      <c r="F171" s="3">
        <v>700</v>
      </c>
      <c r="G171" s="2"/>
      <c r="H171" s="4"/>
      <c r="I171" s="7">
        <f t="shared" si="41"/>
        <v>500</v>
      </c>
      <c r="J171" s="2"/>
      <c r="K171" s="2">
        <v>500</v>
      </c>
      <c r="L171" s="2"/>
      <c r="M171" s="4"/>
    </row>
    <row r="172" spans="1:13" ht="27" customHeight="1">
      <c r="A172" s="129" t="s">
        <v>210</v>
      </c>
      <c r="B172" s="8" t="s">
        <v>375</v>
      </c>
      <c r="C172" s="14">
        <f t="shared" si="39"/>
        <v>1120</v>
      </c>
      <c r="D172" s="6">
        <f t="shared" si="40"/>
        <v>1120</v>
      </c>
      <c r="E172" s="7"/>
      <c r="F172" s="3">
        <v>1120</v>
      </c>
      <c r="G172" s="2"/>
      <c r="H172" s="4"/>
      <c r="I172" s="7">
        <f t="shared" si="41"/>
        <v>0</v>
      </c>
      <c r="J172" s="2"/>
      <c r="K172" s="2"/>
      <c r="L172" s="2"/>
      <c r="M172" s="4"/>
    </row>
    <row r="173" spans="1:13" ht="27.75" customHeight="1">
      <c r="A173" s="117" t="s">
        <v>209</v>
      </c>
      <c r="B173" s="8" t="s">
        <v>375</v>
      </c>
      <c r="C173" s="14">
        <f t="shared" si="39"/>
        <v>1530</v>
      </c>
      <c r="D173" s="6">
        <f t="shared" si="40"/>
        <v>30</v>
      </c>
      <c r="E173" s="7">
        <v>30</v>
      </c>
      <c r="F173" s="2"/>
      <c r="G173" s="2"/>
      <c r="H173" s="4"/>
      <c r="I173" s="7">
        <f t="shared" si="41"/>
        <v>1500</v>
      </c>
      <c r="J173" s="2"/>
      <c r="K173" s="2">
        <v>1500</v>
      </c>
      <c r="L173" s="2"/>
      <c r="M173" s="4"/>
    </row>
    <row r="174" spans="1:13" ht="26.25" customHeight="1">
      <c r="A174" s="95" t="s">
        <v>257</v>
      </c>
      <c r="B174" s="8" t="s">
        <v>375</v>
      </c>
      <c r="C174" s="14">
        <f t="shared" si="39"/>
        <v>414.5</v>
      </c>
      <c r="D174" s="6">
        <f t="shared" si="40"/>
        <v>261.5</v>
      </c>
      <c r="E174" s="7">
        <v>108.5</v>
      </c>
      <c r="F174" s="2">
        <v>153</v>
      </c>
      <c r="G174" s="2"/>
      <c r="H174" s="4"/>
      <c r="I174" s="7">
        <f t="shared" si="41"/>
        <v>153</v>
      </c>
      <c r="J174" s="2"/>
      <c r="K174" s="2">
        <v>153</v>
      </c>
      <c r="L174" s="2"/>
      <c r="M174" s="4"/>
    </row>
    <row r="175" spans="1:13" ht="24.75" customHeight="1">
      <c r="A175" s="95" t="s">
        <v>258</v>
      </c>
      <c r="B175" s="8" t="s">
        <v>375</v>
      </c>
      <c r="C175" s="14">
        <f t="shared" si="39"/>
        <v>600</v>
      </c>
      <c r="D175" s="6">
        <f t="shared" si="40"/>
        <v>600</v>
      </c>
      <c r="E175" s="7">
        <v>600</v>
      </c>
      <c r="F175" s="2"/>
      <c r="G175" s="2"/>
      <c r="H175" s="4"/>
      <c r="I175" s="7">
        <f t="shared" si="41"/>
        <v>0</v>
      </c>
      <c r="J175" s="2"/>
      <c r="K175" s="2"/>
      <c r="L175" s="2"/>
      <c r="M175" s="4"/>
    </row>
    <row r="176" spans="1:13" ht="27" customHeight="1">
      <c r="A176" s="10" t="s">
        <v>259</v>
      </c>
      <c r="B176" s="8" t="s">
        <v>375</v>
      </c>
      <c r="C176" s="14">
        <f t="shared" si="39"/>
        <v>405</v>
      </c>
      <c r="D176" s="6">
        <f t="shared" si="40"/>
        <v>405</v>
      </c>
      <c r="E176" s="7">
        <v>405</v>
      </c>
      <c r="F176" s="2"/>
      <c r="G176" s="2"/>
      <c r="H176" s="4"/>
      <c r="I176" s="7">
        <f t="shared" si="41"/>
        <v>0</v>
      </c>
      <c r="J176" s="2"/>
      <c r="K176" s="2"/>
      <c r="L176" s="2"/>
      <c r="M176" s="4"/>
    </row>
    <row r="177" spans="1:13" ht="25.5" customHeight="1">
      <c r="A177" s="130" t="s">
        <v>260</v>
      </c>
      <c r="B177" s="8" t="s">
        <v>375</v>
      </c>
      <c r="C177" s="14">
        <f t="shared" si="39"/>
        <v>490</v>
      </c>
      <c r="D177" s="6">
        <f t="shared" si="40"/>
        <v>90</v>
      </c>
      <c r="E177" s="7">
        <v>90</v>
      </c>
      <c r="F177" s="2"/>
      <c r="G177" s="2"/>
      <c r="H177" s="4"/>
      <c r="I177" s="7">
        <f t="shared" si="41"/>
        <v>400</v>
      </c>
      <c r="J177" s="2">
        <v>400</v>
      </c>
      <c r="K177" s="2"/>
      <c r="L177" s="2"/>
      <c r="M177" s="4"/>
    </row>
    <row r="178" spans="1:13" ht="27" customHeight="1">
      <c r="A178" s="130" t="s">
        <v>13</v>
      </c>
      <c r="B178" s="8" t="s">
        <v>375</v>
      </c>
      <c r="C178" s="14">
        <f t="shared" si="39"/>
        <v>653</v>
      </c>
      <c r="D178" s="6">
        <f t="shared" si="40"/>
        <v>653</v>
      </c>
      <c r="E178" s="7">
        <v>31</v>
      </c>
      <c r="F178" s="2"/>
      <c r="G178" s="2">
        <v>622</v>
      </c>
      <c r="H178" s="4"/>
      <c r="I178" s="7">
        <f t="shared" si="41"/>
        <v>0</v>
      </c>
      <c r="J178" s="2"/>
      <c r="K178" s="2"/>
      <c r="L178" s="2"/>
      <c r="M178" s="4"/>
    </row>
    <row r="179" spans="1:13" ht="38.25" customHeight="1">
      <c r="A179" s="10" t="s">
        <v>130</v>
      </c>
      <c r="B179" s="8" t="s">
        <v>131</v>
      </c>
      <c r="C179" s="14">
        <f t="shared" si="39"/>
        <v>200</v>
      </c>
      <c r="D179" s="6">
        <f t="shared" si="40"/>
        <v>100</v>
      </c>
      <c r="E179" s="7"/>
      <c r="F179" s="3">
        <v>100</v>
      </c>
      <c r="G179" s="2"/>
      <c r="H179" s="4"/>
      <c r="I179" s="7">
        <f t="shared" si="41"/>
        <v>100</v>
      </c>
      <c r="J179" s="2"/>
      <c r="K179" s="2">
        <v>100</v>
      </c>
      <c r="L179" s="2"/>
      <c r="M179" s="4"/>
    </row>
    <row r="180" spans="1:13" ht="12.75">
      <c r="A180" s="21"/>
      <c r="B180" s="22" t="s">
        <v>95</v>
      </c>
      <c r="C180" s="14">
        <f aca="true" t="shared" si="42" ref="C180:M180">C170+C179</f>
        <v>6612.5</v>
      </c>
      <c r="D180" s="6">
        <f t="shared" si="42"/>
        <v>3959.5</v>
      </c>
      <c r="E180" s="7">
        <f t="shared" si="42"/>
        <v>1264.5</v>
      </c>
      <c r="F180" s="2">
        <f t="shared" si="42"/>
        <v>2073</v>
      </c>
      <c r="G180" s="2">
        <f t="shared" si="42"/>
        <v>622</v>
      </c>
      <c r="H180" s="15">
        <f t="shared" si="42"/>
        <v>0</v>
      </c>
      <c r="I180" s="19">
        <f t="shared" si="42"/>
        <v>2653</v>
      </c>
      <c r="J180" s="2">
        <f t="shared" si="42"/>
        <v>400</v>
      </c>
      <c r="K180" s="2">
        <f t="shared" si="42"/>
        <v>2253</v>
      </c>
      <c r="L180" s="2">
        <f t="shared" si="42"/>
        <v>0</v>
      </c>
      <c r="M180" s="15">
        <f t="shared" si="42"/>
        <v>0</v>
      </c>
    </row>
    <row r="181" spans="1:13" ht="12.75">
      <c r="A181" s="21" t="s">
        <v>357</v>
      </c>
      <c r="B181" s="22"/>
      <c r="C181" s="14"/>
      <c r="D181" s="6"/>
      <c r="E181" s="19"/>
      <c r="F181" s="19"/>
      <c r="G181" s="19"/>
      <c r="H181" s="15"/>
      <c r="I181" s="19"/>
      <c r="J181" s="19"/>
      <c r="K181" s="19"/>
      <c r="L181" s="19"/>
      <c r="M181" s="15"/>
    </row>
    <row r="182" spans="1:13" ht="26.25" customHeight="1">
      <c r="A182" s="116" t="s">
        <v>358</v>
      </c>
      <c r="B182" s="165"/>
      <c r="C182" s="14">
        <f>D182+I182</f>
        <v>10.6</v>
      </c>
      <c r="D182" s="6">
        <f>SUM(E182:H182)</f>
        <v>10.6</v>
      </c>
      <c r="E182" s="7">
        <f>SUM(E183)</f>
        <v>10.6</v>
      </c>
      <c r="F182" s="2">
        <f>SUM(F183)</f>
        <v>0</v>
      </c>
      <c r="G182" s="2">
        <f>SUM(G183)</f>
        <v>0</v>
      </c>
      <c r="H182" s="4">
        <f>SUM(H183)</f>
        <v>0</v>
      </c>
      <c r="I182" s="19">
        <f>SUM(J182:M182)</f>
        <v>0</v>
      </c>
      <c r="J182" s="2">
        <f>J183</f>
        <v>0</v>
      </c>
      <c r="K182" s="2">
        <f>K183</f>
        <v>0</v>
      </c>
      <c r="L182" s="2">
        <f>L183</f>
        <v>0</v>
      </c>
      <c r="M182" s="4">
        <f>M183</f>
        <v>0</v>
      </c>
    </row>
    <row r="183" spans="1:13" ht="27" customHeight="1">
      <c r="A183" s="131" t="s">
        <v>359</v>
      </c>
      <c r="B183" s="132" t="s">
        <v>360</v>
      </c>
      <c r="C183" s="14">
        <f>D183+I183</f>
        <v>10.6</v>
      </c>
      <c r="D183" s="6">
        <f>SUM(E183:H183)</f>
        <v>10.6</v>
      </c>
      <c r="E183" s="7">
        <v>10.6</v>
      </c>
      <c r="F183" s="2"/>
      <c r="G183" s="2"/>
      <c r="H183" s="15"/>
      <c r="I183" s="19">
        <f>SUM(J183:M183)</f>
        <v>0</v>
      </c>
      <c r="J183" s="2"/>
      <c r="K183" s="2"/>
      <c r="L183" s="2"/>
      <c r="M183" s="15"/>
    </row>
    <row r="184" spans="1:13" ht="12.75">
      <c r="A184" s="21"/>
      <c r="B184" s="22" t="s">
        <v>96</v>
      </c>
      <c r="C184" s="14">
        <f aca="true" t="shared" si="43" ref="C184:M184">C182</f>
        <v>10.6</v>
      </c>
      <c r="D184" s="6">
        <f t="shared" si="43"/>
        <v>10.6</v>
      </c>
      <c r="E184" s="7">
        <f t="shared" si="43"/>
        <v>10.6</v>
      </c>
      <c r="F184" s="2">
        <f t="shared" si="43"/>
        <v>0</v>
      </c>
      <c r="G184" s="2">
        <f t="shared" si="43"/>
        <v>0</v>
      </c>
      <c r="H184" s="15">
        <f t="shared" si="43"/>
        <v>0</v>
      </c>
      <c r="I184" s="19">
        <f t="shared" si="43"/>
        <v>0</v>
      </c>
      <c r="J184" s="2">
        <f t="shared" si="43"/>
        <v>0</v>
      </c>
      <c r="K184" s="2">
        <f t="shared" si="43"/>
        <v>0</v>
      </c>
      <c r="L184" s="2">
        <f t="shared" si="43"/>
        <v>0</v>
      </c>
      <c r="M184" s="15">
        <f t="shared" si="43"/>
        <v>0</v>
      </c>
    </row>
    <row r="185" spans="1:13" ht="12.75">
      <c r="A185" s="21" t="s">
        <v>132</v>
      </c>
      <c r="B185" s="108"/>
      <c r="C185" s="14"/>
      <c r="D185" s="6"/>
      <c r="E185" s="19"/>
      <c r="F185" s="19"/>
      <c r="G185" s="19"/>
      <c r="H185" s="15"/>
      <c r="I185" s="19"/>
      <c r="J185" s="19"/>
      <c r="K185" s="19"/>
      <c r="L185" s="19"/>
      <c r="M185" s="15"/>
    </row>
    <row r="186" spans="1:13" ht="51.75" customHeight="1">
      <c r="A186" s="10" t="s">
        <v>133</v>
      </c>
      <c r="B186" s="8" t="s">
        <v>301</v>
      </c>
      <c r="C186" s="14">
        <f>D186+I186</f>
        <v>80</v>
      </c>
      <c r="D186" s="6">
        <f>SUM(E186:H186)</f>
        <v>40</v>
      </c>
      <c r="E186" s="7">
        <v>10</v>
      </c>
      <c r="F186" s="2"/>
      <c r="G186" s="2">
        <v>30</v>
      </c>
      <c r="H186" s="4"/>
      <c r="I186" s="7">
        <f>SUM(J186:M186)</f>
        <v>40</v>
      </c>
      <c r="J186" s="2">
        <v>10</v>
      </c>
      <c r="K186" s="2"/>
      <c r="L186" s="2">
        <v>30</v>
      </c>
      <c r="M186" s="4"/>
    </row>
    <row r="187" spans="1:13" ht="12.75">
      <c r="A187" s="100"/>
      <c r="B187" s="105" t="s">
        <v>134</v>
      </c>
      <c r="C187" s="12">
        <f>C186</f>
        <v>80</v>
      </c>
      <c r="D187" s="5">
        <f aca="true" t="shared" si="44" ref="D187:M187">D186</f>
        <v>40</v>
      </c>
      <c r="E187" s="7">
        <f t="shared" si="44"/>
        <v>10</v>
      </c>
      <c r="F187" s="2">
        <f t="shared" si="44"/>
        <v>0</v>
      </c>
      <c r="G187" s="2">
        <f t="shared" si="44"/>
        <v>30</v>
      </c>
      <c r="H187" s="13">
        <f t="shared" si="44"/>
        <v>0</v>
      </c>
      <c r="I187" s="16">
        <f t="shared" si="44"/>
        <v>40</v>
      </c>
      <c r="J187" s="2">
        <f t="shared" si="44"/>
        <v>10</v>
      </c>
      <c r="K187" s="2">
        <f t="shared" si="44"/>
        <v>0</v>
      </c>
      <c r="L187" s="2">
        <f t="shared" si="44"/>
        <v>30</v>
      </c>
      <c r="M187" s="13">
        <f t="shared" si="44"/>
        <v>0</v>
      </c>
    </row>
    <row r="188" spans="1:13" ht="12.75">
      <c r="A188" s="81" t="s">
        <v>93</v>
      </c>
      <c r="B188" s="108"/>
      <c r="C188" s="14">
        <f aca="true" t="shared" si="45" ref="C188:M188">C180+C184+C187</f>
        <v>6703.1</v>
      </c>
      <c r="D188" s="6">
        <f t="shared" si="45"/>
        <v>4010.1</v>
      </c>
      <c r="E188" s="7">
        <f t="shared" si="45"/>
        <v>1285.1</v>
      </c>
      <c r="F188" s="2">
        <f t="shared" si="45"/>
        <v>2073</v>
      </c>
      <c r="G188" s="2">
        <f t="shared" si="45"/>
        <v>652</v>
      </c>
      <c r="H188" s="15">
        <f t="shared" si="45"/>
        <v>0</v>
      </c>
      <c r="I188" s="19">
        <f t="shared" si="45"/>
        <v>2693</v>
      </c>
      <c r="J188" s="2">
        <f t="shared" si="45"/>
        <v>410</v>
      </c>
      <c r="K188" s="2">
        <f t="shared" si="45"/>
        <v>2253</v>
      </c>
      <c r="L188" s="2">
        <f t="shared" si="45"/>
        <v>30</v>
      </c>
      <c r="M188" s="15">
        <f t="shared" si="45"/>
        <v>0</v>
      </c>
    </row>
    <row r="189" spans="1:7" ht="12.75">
      <c r="A189" s="100" t="s">
        <v>418</v>
      </c>
      <c r="B189" s="99"/>
      <c r="E189" s="16"/>
      <c r="F189" s="16"/>
      <c r="G189" s="16"/>
    </row>
    <row r="190" spans="1:7" ht="12.75">
      <c r="A190" s="100" t="s">
        <v>135</v>
      </c>
      <c r="B190" s="99"/>
      <c r="E190" s="16"/>
      <c r="F190" s="16"/>
      <c r="G190" s="16"/>
    </row>
    <row r="191" spans="1:13" ht="27.75" customHeight="1">
      <c r="A191" s="65" t="s">
        <v>136</v>
      </c>
      <c r="B191" s="133"/>
      <c r="C191" s="14">
        <f>D191+I191</f>
        <v>245.5</v>
      </c>
      <c r="D191" s="6">
        <f>SUM(E191:H191)</f>
        <v>145.5</v>
      </c>
      <c r="E191" s="7">
        <f>SUM(E192:E193)</f>
        <v>70.5</v>
      </c>
      <c r="F191" s="2">
        <f>SUM(F192:F193)</f>
        <v>75</v>
      </c>
      <c r="G191" s="2">
        <f>SUM(G192:G193)</f>
        <v>0</v>
      </c>
      <c r="H191" s="4">
        <f>SUM(H192:H193)</f>
        <v>0</v>
      </c>
      <c r="I191" s="7">
        <f>SUM(J191:M191)</f>
        <v>100</v>
      </c>
      <c r="J191" s="2">
        <f>SUM(J192:J193)</f>
        <v>100</v>
      </c>
      <c r="K191" s="2">
        <f>SUM(K192:K193)</f>
        <v>0</v>
      </c>
      <c r="L191" s="2">
        <f>SUM(L192:L193)</f>
        <v>0</v>
      </c>
      <c r="M191" s="4">
        <f>SUM(M192:M193)</f>
        <v>0</v>
      </c>
    </row>
    <row r="192" spans="1:13" ht="27" customHeight="1">
      <c r="A192" s="10" t="s">
        <v>137</v>
      </c>
      <c r="B192" s="8" t="s">
        <v>122</v>
      </c>
      <c r="C192" s="14">
        <f>D192+I192</f>
        <v>140</v>
      </c>
      <c r="D192" s="6">
        <f>SUM(E192:H192)</f>
        <v>40</v>
      </c>
      <c r="E192" s="7">
        <v>40</v>
      </c>
      <c r="F192" s="2"/>
      <c r="G192" s="2"/>
      <c r="H192" s="4"/>
      <c r="I192" s="7">
        <f>SUM(J192:M192)</f>
        <v>100</v>
      </c>
      <c r="J192" s="2">
        <v>100</v>
      </c>
      <c r="K192" s="2"/>
      <c r="L192" s="2"/>
      <c r="M192" s="4"/>
    </row>
    <row r="193" spans="1:13" ht="26.25" customHeight="1">
      <c r="A193" s="10" t="s">
        <v>138</v>
      </c>
      <c r="B193" s="8" t="s">
        <v>124</v>
      </c>
      <c r="C193" s="14">
        <f>D193+I193</f>
        <v>105.5</v>
      </c>
      <c r="D193" s="6">
        <f>SUM(E193:H193)</f>
        <v>105.5</v>
      </c>
      <c r="E193" s="7">
        <v>30.5</v>
      </c>
      <c r="F193" s="2">
        <v>75</v>
      </c>
      <c r="G193" s="2"/>
      <c r="H193" s="4"/>
      <c r="I193" s="7">
        <f>SUM(J193:M193)</f>
        <v>0</v>
      </c>
      <c r="J193" s="2"/>
      <c r="K193" s="2"/>
      <c r="L193" s="2"/>
      <c r="M193" s="4"/>
    </row>
    <row r="194" spans="1:13" ht="12.75">
      <c r="A194" s="21"/>
      <c r="B194" s="22" t="s">
        <v>98</v>
      </c>
      <c r="C194" s="14">
        <f>C191</f>
        <v>245.5</v>
      </c>
      <c r="D194" s="6">
        <f aca="true" t="shared" si="46" ref="D194:M194">D191</f>
        <v>145.5</v>
      </c>
      <c r="E194" s="19">
        <f t="shared" si="46"/>
        <v>70.5</v>
      </c>
      <c r="F194" s="2">
        <f t="shared" si="46"/>
        <v>75</v>
      </c>
      <c r="G194" s="7">
        <f t="shared" si="46"/>
        <v>0</v>
      </c>
      <c r="H194" s="15">
        <f t="shared" si="46"/>
        <v>0</v>
      </c>
      <c r="I194" s="19">
        <f t="shared" si="46"/>
        <v>100</v>
      </c>
      <c r="J194" s="75">
        <f t="shared" si="46"/>
        <v>100</v>
      </c>
      <c r="K194" s="2">
        <f t="shared" si="46"/>
        <v>0</v>
      </c>
      <c r="L194" s="7">
        <f t="shared" si="46"/>
        <v>0</v>
      </c>
      <c r="M194" s="15">
        <f t="shared" si="46"/>
        <v>0</v>
      </c>
    </row>
    <row r="195" spans="1:7" ht="12.75">
      <c r="A195" s="100" t="s">
        <v>139</v>
      </c>
      <c r="B195" s="99"/>
      <c r="E195" s="16"/>
      <c r="F195" s="16"/>
      <c r="G195" s="16"/>
    </row>
    <row r="196" spans="1:13" ht="12.75">
      <c r="A196" s="65" t="s">
        <v>140</v>
      </c>
      <c r="B196" s="133"/>
      <c r="C196" s="14">
        <f>D196+I196</f>
        <v>690</v>
      </c>
      <c r="D196" s="6">
        <f>SUM(E196:H196)</f>
        <v>500</v>
      </c>
      <c r="E196" s="7">
        <f>SUM(E197:E197)</f>
        <v>500</v>
      </c>
      <c r="F196" s="2">
        <f>SUM(F197:F197)</f>
        <v>0</v>
      </c>
      <c r="G196" s="2">
        <f>SUM(G197:G197)</f>
        <v>0</v>
      </c>
      <c r="H196" s="4">
        <f>SUM(H197:H197)</f>
        <v>0</v>
      </c>
      <c r="I196" s="7">
        <f>SUM(J196:M196)</f>
        <v>190</v>
      </c>
      <c r="J196" s="2">
        <f>SUM(J197:J197)</f>
        <v>190</v>
      </c>
      <c r="K196" s="2">
        <f>SUM(K197:K197)</f>
        <v>0</v>
      </c>
      <c r="L196" s="2">
        <f>SUM(L197:L197)</f>
        <v>0</v>
      </c>
      <c r="M196" s="4">
        <f>SUM(M197:M197)</f>
        <v>0</v>
      </c>
    </row>
    <row r="197" spans="1:13" ht="27.75" customHeight="1">
      <c r="A197" s="10" t="s">
        <v>14</v>
      </c>
      <c r="B197" s="8" t="s">
        <v>375</v>
      </c>
      <c r="C197" s="14">
        <f>D197+I197</f>
        <v>690</v>
      </c>
      <c r="D197" s="6">
        <f>SUM(E197:H197)</f>
        <v>500</v>
      </c>
      <c r="E197" s="7">
        <v>500</v>
      </c>
      <c r="F197" s="2"/>
      <c r="G197" s="2"/>
      <c r="H197" s="4"/>
      <c r="I197" s="7">
        <f>SUM(J197:M197)</f>
        <v>190</v>
      </c>
      <c r="J197" s="2">
        <v>190</v>
      </c>
      <c r="K197" s="2"/>
      <c r="L197" s="2"/>
      <c r="M197" s="4"/>
    </row>
    <row r="198" spans="1:13" ht="12.75">
      <c r="A198" s="21"/>
      <c r="B198" s="93" t="s">
        <v>141</v>
      </c>
      <c r="C198" s="14">
        <f>C196</f>
        <v>690</v>
      </c>
      <c r="D198" s="6">
        <f aca="true" t="shared" si="47" ref="D198:M198">D196</f>
        <v>500</v>
      </c>
      <c r="E198" s="7">
        <f t="shared" si="47"/>
        <v>500</v>
      </c>
      <c r="F198" s="2">
        <f t="shared" si="47"/>
        <v>0</v>
      </c>
      <c r="G198" s="2">
        <f t="shared" si="47"/>
        <v>0</v>
      </c>
      <c r="H198" s="15">
        <f t="shared" si="47"/>
        <v>0</v>
      </c>
      <c r="I198" s="19">
        <f t="shared" si="47"/>
        <v>190</v>
      </c>
      <c r="J198" s="2">
        <f t="shared" si="47"/>
        <v>190</v>
      </c>
      <c r="K198" s="2">
        <f t="shared" si="47"/>
        <v>0</v>
      </c>
      <c r="L198" s="2">
        <f t="shared" si="47"/>
        <v>0</v>
      </c>
      <c r="M198" s="15">
        <f t="shared" si="47"/>
        <v>0</v>
      </c>
    </row>
    <row r="199" spans="1:7" ht="12.75" hidden="1">
      <c r="A199" s="100" t="s">
        <v>142</v>
      </c>
      <c r="B199" s="99"/>
      <c r="E199" s="16"/>
      <c r="F199" s="16"/>
      <c r="G199" s="16"/>
    </row>
    <row r="200" spans="1:13" ht="39.75" customHeight="1" hidden="1">
      <c r="A200" s="78" t="s">
        <v>143</v>
      </c>
      <c r="B200" s="158"/>
      <c r="C200" s="14">
        <f>D200+I200</f>
        <v>80</v>
      </c>
      <c r="D200" s="6">
        <f>SUM(E200:H200)</f>
        <v>0</v>
      </c>
      <c r="E200" s="7">
        <f>SUM(E201:E202)</f>
        <v>0</v>
      </c>
      <c r="F200" s="2">
        <f>SUM(F201:F202)</f>
        <v>0</v>
      </c>
      <c r="G200" s="2">
        <f>SUM(G201:G202)</f>
        <v>0</v>
      </c>
      <c r="H200" s="4">
        <f>SUM(H201:H202)</f>
        <v>0</v>
      </c>
      <c r="I200" s="7">
        <f>SUM(J200:M200)</f>
        <v>80</v>
      </c>
      <c r="J200" s="2">
        <f>SUM(J201:J202)</f>
        <v>35</v>
      </c>
      <c r="K200" s="2">
        <f>SUM(K201:K202)</f>
        <v>45</v>
      </c>
      <c r="L200" s="2">
        <f>SUM(L201:L202)</f>
        <v>0</v>
      </c>
      <c r="M200" s="4">
        <f>SUM(M201:M202)</f>
        <v>0</v>
      </c>
    </row>
    <row r="201" spans="1:13" ht="27.75" customHeight="1" hidden="1">
      <c r="A201" s="10" t="s">
        <v>48</v>
      </c>
      <c r="B201" s="8" t="s">
        <v>124</v>
      </c>
      <c r="C201" s="14">
        <f>D201+I201</f>
        <v>20</v>
      </c>
      <c r="D201" s="6">
        <f>SUM(E201:H201)</f>
        <v>0</v>
      </c>
      <c r="E201" s="24"/>
      <c r="F201" s="3"/>
      <c r="G201" s="2"/>
      <c r="H201" s="4"/>
      <c r="I201" s="7">
        <f>SUM(J201:M201)</f>
        <v>20</v>
      </c>
      <c r="J201" s="2">
        <v>10</v>
      </c>
      <c r="K201" s="2">
        <v>10</v>
      </c>
      <c r="L201" s="2"/>
      <c r="M201" s="4"/>
    </row>
    <row r="202" spans="1:13" ht="26.25" customHeight="1" hidden="1">
      <c r="A202" s="10" t="s">
        <v>47</v>
      </c>
      <c r="B202" s="8" t="s">
        <v>187</v>
      </c>
      <c r="C202" s="14">
        <f>D202+I202</f>
        <v>60</v>
      </c>
      <c r="D202" s="6">
        <f>SUM(E202:H202)</f>
        <v>0</v>
      </c>
      <c r="E202" s="24"/>
      <c r="F202" s="3"/>
      <c r="G202" s="2"/>
      <c r="H202" s="4"/>
      <c r="I202" s="7">
        <f>SUM(J202:M202)</f>
        <v>60</v>
      </c>
      <c r="J202" s="2">
        <v>25</v>
      </c>
      <c r="K202" s="2">
        <v>35</v>
      </c>
      <c r="L202" s="2"/>
      <c r="M202" s="4"/>
    </row>
    <row r="203" spans="1:13" ht="12.75" hidden="1">
      <c r="A203" s="21"/>
      <c r="B203" s="93" t="s">
        <v>99</v>
      </c>
      <c r="C203" s="14">
        <f>C200</f>
        <v>80</v>
      </c>
      <c r="D203" s="6">
        <f aca="true" t="shared" si="48" ref="D203:M203">D200</f>
        <v>0</v>
      </c>
      <c r="E203" s="7">
        <f t="shared" si="48"/>
        <v>0</v>
      </c>
      <c r="F203" s="2">
        <f t="shared" si="48"/>
        <v>0</v>
      </c>
      <c r="G203" s="2">
        <f t="shared" si="48"/>
        <v>0</v>
      </c>
      <c r="H203" s="4">
        <f t="shared" si="48"/>
        <v>0</v>
      </c>
      <c r="I203" s="7">
        <f t="shared" si="48"/>
        <v>80</v>
      </c>
      <c r="J203" s="2">
        <f t="shared" si="48"/>
        <v>35</v>
      </c>
      <c r="K203" s="2">
        <f t="shared" si="48"/>
        <v>45</v>
      </c>
      <c r="L203" s="2">
        <f t="shared" si="48"/>
        <v>0</v>
      </c>
      <c r="M203" s="4">
        <f t="shared" si="48"/>
        <v>0</v>
      </c>
    </row>
    <row r="204" spans="1:13" ht="12.75">
      <c r="A204" s="100" t="s">
        <v>144</v>
      </c>
      <c r="B204" s="99"/>
      <c r="C204" s="14"/>
      <c r="D204" s="6"/>
      <c r="E204" s="7"/>
      <c r="F204" s="2"/>
      <c r="G204" s="2"/>
      <c r="H204" s="4"/>
      <c r="I204" s="7"/>
      <c r="J204" s="2"/>
      <c r="K204" s="2"/>
      <c r="L204" s="2"/>
      <c r="M204" s="4"/>
    </row>
    <row r="205" spans="1:13" ht="27.75" customHeight="1">
      <c r="A205" s="78" t="s">
        <v>145</v>
      </c>
      <c r="B205" s="79"/>
      <c r="C205" s="14">
        <f>D205+I205</f>
        <v>115</v>
      </c>
      <c r="D205" s="6">
        <f>SUM(E205:H205)</f>
        <v>47.5</v>
      </c>
      <c r="E205" s="7">
        <f>SUM(E206)</f>
        <v>47.5</v>
      </c>
      <c r="F205" s="2">
        <f>SUM(F206)</f>
        <v>0</v>
      </c>
      <c r="G205" s="2">
        <f>SUM(G206)</f>
        <v>0</v>
      </c>
      <c r="H205" s="4">
        <f>SUM(H206)</f>
        <v>0</v>
      </c>
      <c r="I205" s="7">
        <f>SUM(J205:M205)</f>
        <v>67.5</v>
      </c>
      <c r="J205" s="2">
        <f>SUM(J206)</f>
        <v>67.5</v>
      </c>
      <c r="K205" s="2">
        <f>SUM(K206)</f>
        <v>0</v>
      </c>
      <c r="L205" s="2">
        <f>SUM(L206)</f>
        <v>0</v>
      </c>
      <c r="M205" s="4">
        <f>SUM(M206)</f>
        <v>0</v>
      </c>
    </row>
    <row r="206" spans="1:13" ht="27.75" customHeight="1">
      <c r="A206" s="10" t="s">
        <v>219</v>
      </c>
      <c r="B206" s="8" t="s">
        <v>375</v>
      </c>
      <c r="C206" s="14">
        <f>D206+I206</f>
        <v>115</v>
      </c>
      <c r="D206" s="6">
        <f>SUM(E206:H206)</f>
        <v>47.5</v>
      </c>
      <c r="E206" s="7">
        <f>30+17.5</f>
        <v>47.5</v>
      </c>
      <c r="F206" s="2"/>
      <c r="G206" s="2"/>
      <c r="H206" s="4"/>
      <c r="I206" s="7">
        <f>SUM(J206:M206)</f>
        <v>67.5</v>
      </c>
      <c r="J206" s="2">
        <v>67.5</v>
      </c>
      <c r="K206" s="2"/>
      <c r="L206" s="2"/>
      <c r="M206" s="4"/>
    </row>
    <row r="207" spans="1:13" ht="27.75" customHeight="1">
      <c r="A207" s="78" t="s">
        <v>146</v>
      </c>
      <c r="B207" s="158"/>
      <c r="C207" s="14">
        <f>D207+I207</f>
        <v>1210</v>
      </c>
      <c r="D207" s="6">
        <f>SUM(E207:H207)</f>
        <v>610</v>
      </c>
      <c r="E207" s="24">
        <f>SUM(E208)</f>
        <v>60</v>
      </c>
      <c r="F207" s="3">
        <f>SUM(F208)</f>
        <v>550</v>
      </c>
      <c r="G207" s="3">
        <f>SUM(G208)</f>
        <v>0</v>
      </c>
      <c r="H207" s="66">
        <f>SUM(H208)</f>
        <v>0</v>
      </c>
      <c r="I207" s="7">
        <f>SUM(J207:M207)</f>
        <v>600</v>
      </c>
      <c r="J207" s="2">
        <f>SUM(J208)</f>
        <v>60</v>
      </c>
      <c r="K207" s="2">
        <f>SUM(K208)</f>
        <v>540</v>
      </c>
      <c r="L207" s="2">
        <f>SUM(L208)</f>
        <v>0</v>
      </c>
      <c r="M207" s="4">
        <f>SUM(M208)</f>
        <v>0</v>
      </c>
    </row>
    <row r="208" spans="1:12" ht="27" customHeight="1">
      <c r="A208" s="10" t="s">
        <v>43</v>
      </c>
      <c r="B208" s="8" t="s">
        <v>42</v>
      </c>
      <c r="C208" s="84">
        <f>D208+I208</f>
        <v>1210</v>
      </c>
      <c r="D208" s="85">
        <f>SUM(E208:H208)</f>
        <v>610</v>
      </c>
      <c r="E208" s="134">
        <v>60</v>
      </c>
      <c r="F208" s="135">
        <v>550</v>
      </c>
      <c r="G208" s="136"/>
      <c r="I208" s="86">
        <f>SUM(J208:M208)</f>
        <v>600</v>
      </c>
      <c r="J208" s="136">
        <v>60</v>
      </c>
      <c r="K208" s="136">
        <v>540</v>
      </c>
      <c r="L208" s="136"/>
    </row>
    <row r="209" spans="1:13" ht="12.75">
      <c r="A209" s="100"/>
      <c r="B209" s="105" t="s">
        <v>100</v>
      </c>
      <c r="C209" s="14">
        <f>C205+C207</f>
        <v>1325</v>
      </c>
      <c r="D209" s="6">
        <f>D205+D207</f>
        <v>657.5</v>
      </c>
      <c r="E209" s="7">
        <f>E205+E207</f>
        <v>107.5</v>
      </c>
      <c r="F209" s="2">
        <f aca="true" t="shared" si="49" ref="F209:M209">F205+F207</f>
        <v>550</v>
      </c>
      <c r="G209" s="2">
        <f t="shared" si="49"/>
        <v>0</v>
      </c>
      <c r="H209" s="15">
        <f t="shared" si="49"/>
        <v>0</v>
      </c>
      <c r="I209" s="19">
        <f t="shared" si="49"/>
        <v>667.5</v>
      </c>
      <c r="J209" s="2">
        <f t="shared" si="49"/>
        <v>127.5</v>
      </c>
      <c r="K209" s="2">
        <f t="shared" si="49"/>
        <v>540</v>
      </c>
      <c r="L209" s="2">
        <f t="shared" si="49"/>
        <v>0</v>
      </c>
      <c r="M209" s="15">
        <f t="shared" si="49"/>
        <v>0</v>
      </c>
    </row>
    <row r="210" spans="1:13" ht="12.75">
      <c r="A210" s="81" t="s">
        <v>94</v>
      </c>
      <c r="B210" s="137"/>
      <c r="C210" s="72">
        <f aca="true" t="shared" si="50" ref="C210:M210">C194+C198+C203+C209</f>
        <v>2340.5</v>
      </c>
      <c r="D210" s="90">
        <f t="shared" si="50"/>
        <v>1303</v>
      </c>
      <c r="E210" s="138">
        <f t="shared" si="50"/>
        <v>678</v>
      </c>
      <c r="F210" s="139">
        <f t="shared" si="50"/>
        <v>625</v>
      </c>
      <c r="G210" s="139">
        <f t="shared" si="50"/>
        <v>0</v>
      </c>
      <c r="H210" s="77">
        <f t="shared" si="50"/>
        <v>0</v>
      </c>
      <c r="I210" s="76">
        <f t="shared" si="50"/>
        <v>1037.5</v>
      </c>
      <c r="J210" s="139">
        <f t="shared" si="50"/>
        <v>452.5</v>
      </c>
      <c r="K210" s="139">
        <f t="shared" si="50"/>
        <v>585</v>
      </c>
      <c r="L210" s="139">
        <f t="shared" si="50"/>
        <v>0</v>
      </c>
      <c r="M210" s="77">
        <f t="shared" si="50"/>
        <v>0</v>
      </c>
    </row>
    <row r="211" spans="1:8" ht="12.75">
      <c r="A211" s="114" t="s">
        <v>419</v>
      </c>
      <c r="B211" s="115"/>
      <c r="C211" s="84"/>
      <c r="D211" s="85"/>
      <c r="E211" s="86"/>
      <c r="F211" s="86"/>
      <c r="G211" s="86"/>
      <c r="H211" s="87"/>
    </row>
    <row r="212" spans="1:7" ht="12.75">
      <c r="A212" s="100" t="s">
        <v>147</v>
      </c>
      <c r="B212" s="99"/>
      <c r="E212" s="16"/>
      <c r="F212" s="16"/>
      <c r="G212" s="16"/>
    </row>
    <row r="213" spans="1:13" ht="27.75" customHeight="1">
      <c r="A213" s="78" t="s">
        <v>148</v>
      </c>
      <c r="B213" s="121"/>
      <c r="C213" s="14">
        <f>D213+I213</f>
        <v>1829.9</v>
      </c>
      <c r="D213" s="6">
        <f>SUM(E213:H213)</f>
        <v>1094.9</v>
      </c>
      <c r="E213" s="7">
        <f>SUM(E214:E216)</f>
        <v>1094.9</v>
      </c>
      <c r="F213" s="2">
        <f>SUM(F214:F216)</f>
        <v>0</v>
      </c>
      <c r="G213" s="2">
        <f>SUM(G214:G216)</f>
        <v>0</v>
      </c>
      <c r="H213" s="4">
        <f>SUM(H214:H216)</f>
        <v>0</v>
      </c>
      <c r="I213" s="94">
        <f>SUM(J213:M213)</f>
        <v>735</v>
      </c>
      <c r="J213" s="136">
        <f>SUM(J214:J216)</f>
        <v>735</v>
      </c>
      <c r="K213" s="136">
        <f>SUM(K214:K216)</f>
        <v>0</v>
      </c>
      <c r="L213" s="136">
        <f>SUM(L214:L216)</f>
        <v>0</v>
      </c>
      <c r="M213" s="140">
        <f>SUM(M214:M216)</f>
        <v>0</v>
      </c>
    </row>
    <row r="214" spans="1:13" ht="38.25">
      <c r="A214" s="10" t="s">
        <v>149</v>
      </c>
      <c r="B214" s="8" t="s">
        <v>208</v>
      </c>
      <c r="C214" s="14">
        <f>D214+I214</f>
        <v>613.9</v>
      </c>
      <c r="D214" s="6">
        <f>SUM(E214:H214)</f>
        <v>353.9</v>
      </c>
      <c r="E214" s="7">
        <f>240+113.9</f>
        <v>353.9</v>
      </c>
      <c r="F214" s="2"/>
      <c r="G214" s="2"/>
      <c r="H214" s="4"/>
      <c r="I214" s="7">
        <f>SUM(J214:M214)</f>
        <v>260</v>
      </c>
      <c r="J214" s="2">
        <v>260</v>
      </c>
      <c r="K214" s="2"/>
      <c r="L214" s="2"/>
      <c r="M214" s="4"/>
    </row>
    <row r="215" spans="1:13" ht="38.25">
      <c r="A215" s="10" t="s">
        <v>215</v>
      </c>
      <c r="B215" s="8" t="s">
        <v>208</v>
      </c>
      <c r="C215" s="14">
        <f>D215+I215</f>
        <v>987</v>
      </c>
      <c r="D215" s="6">
        <f>SUM(E215:H215)</f>
        <v>512</v>
      </c>
      <c r="E215" s="7">
        <f>250+262</f>
        <v>512</v>
      </c>
      <c r="F215" s="2"/>
      <c r="G215" s="2"/>
      <c r="H215" s="4"/>
      <c r="I215" s="138">
        <f>SUM(J215:M215)</f>
        <v>475</v>
      </c>
      <c r="J215" s="139">
        <f>250+225</f>
        <v>475</v>
      </c>
      <c r="K215" s="139"/>
      <c r="L215" s="139"/>
      <c r="M215" s="106"/>
    </row>
    <row r="216" spans="1:13" ht="25.5">
      <c r="A216" s="10" t="s">
        <v>216</v>
      </c>
      <c r="B216" s="8" t="s">
        <v>375</v>
      </c>
      <c r="C216" s="14">
        <f>D216+I216</f>
        <v>229</v>
      </c>
      <c r="D216" s="6">
        <f>SUM(E216:H216)</f>
        <v>229</v>
      </c>
      <c r="E216" s="7">
        <v>229</v>
      </c>
      <c r="F216" s="2"/>
      <c r="G216" s="2"/>
      <c r="H216" s="4"/>
      <c r="I216" s="73"/>
      <c r="J216" s="74"/>
      <c r="K216" s="74"/>
      <c r="L216" s="74"/>
      <c r="M216" s="141"/>
    </row>
    <row r="217" spans="1:13" ht="12.75">
      <c r="A217" s="21"/>
      <c r="B217" s="22" t="s">
        <v>52</v>
      </c>
      <c r="C217" s="14">
        <f>C213</f>
        <v>1829.9</v>
      </c>
      <c r="D217" s="6">
        <f aca="true" t="shared" si="51" ref="D217:M217">D213</f>
        <v>1094.9</v>
      </c>
      <c r="E217" s="7">
        <f t="shared" si="51"/>
        <v>1094.9</v>
      </c>
      <c r="F217" s="2">
        <f t="shared" si="51"/>
        <v>0</v>
      </c>
      <c r="G217" s="2">
        <f t="shared" si="51"/>
        <v>0</v>
      </c>
      <c r="H217" s="15">
        <f t="shared" si="51"/>
        <v>0</v>
      </c>
      <c r="I217" s="7">
        <f t="shared" si="51"/>
        <v>735</v>
      </c>
      <c r="J217" s="19">
        <f t="shared" si="51"/>
        <v>735</v>
      </c>
      <c r="K217" s="19">
        <f t="shared" si="51"/>
        <v>0</v>
      </c>
      <c r="L217" s="19">
        <f t="shared" si="51"/>
        <v>0</v>
      </c>
      <c r="M217" s="15">
        <f t="shared" si="51"/>
        <v>0</v>
      </c>
    </row>
    <row r="218" spans="1:7" ht="12.75">
      <c r="A218" s="100" t="s">
        <v>49</v>
      </c>
      <c r="B218" s="105"/>
      <c r="E218" s="16"/>
      <c r="F218" s="16"/>
      <c r="G218" s="16"/>
    </row>
    <row r="219" spans="1:13" ht="14.25" customHeight="1">
      <c r="A219" s="116" t="s">
        <v>50</v>
      </c>
      <c r="B219" s="158"/>
      <c r="C219" s="14">
        <f>D219+I219</f>
        <v>357.5</v>
      </c>
      <c r="D219" s="6">
        <f>SUM(E219:H219)</f>
        <v>178.5</v>
      </c>
      <c r="E219" s="7">
        <f>E220</f>
        <v>154.7</v>
      </c>
      <c r="F219" s="2">
        <f>F220</f>
        <v>23.8</v>
      </c>
      <c r="G219" s="2">
        <f>G220</f>
        <v>0</v>
      </c>
      <c r="H219" s="140">
        <f>H220</f>
        <v>0</v>
      </c>
      <c r="I219" s="94">
        <f>SUM(J219:M219)</f>
        <v>179</v>
      </c>
      <c r="J219" s="2">
        <f>J220</f>
        <v>155</v>
      </c>
      <c r="K219" s="2">
        <f>K220</f>
        <v>24</v>
      </c>
      <c r="L219" s="2">
        <f>L220</f>
        <v>0</v>
      </c>
      <c r="M219" s="4">
        <f>M220</f>
        <v>0</v>
      </c>
    </row>
    <row r="220" spans="1:13" s="144" customFormat="1" ht="27" customHeight="1">
      <c r="A220" s="10" t="s">
        <v>53</v>
      </c>
      <c r="B220" s="17" t="s">
        <v>376</v>
      </c>
      <c r="C220" s="142">
        <f>D220+I220</f>
        <v>357.5</v>
      </c>
      <c r="D220" s="143">
        <f>SUM(E220:H220)</f>
        <v>178.5</v>
      </c>
      <c r="E220" s="25">
        <v>154.7</v>
      </c>
      <c r="F220" s="23">
        <v>23.8</v>
      </c>
      <c r="G220" s="23"/>
      <c r="H220" s="26"/>
      <c r="I220" s="25">
        <f>SUM(J220:M220)</f>
        <v>179</v>
      </c>
      <c r="J220" s="23">
        <v>155</v>
      </c>
      <c r="K220" s="23">
        <v>24</v>
      </c>
      <c r="L220" s="23"/>
      <c r="M220" s="26"/>
    </row>
    <row r="221" spans="1:13" ht="12.75">
      <c r="A221" s="21"/>
      <c r="B221" s="22" t="s">
        <v>51</v>
      </c>
      <c r="C221" s="14">
        <f>C219</f>
        <v>357.5</v>
      </c>
      <c r="D221" s="6">
        <f aca="true" t="shared" si="52" ref="D221:M221">D219</f>
        <v>178.5</v>
      </c>
      <c r="E221" s="7">
        <f t="shared" si="52"/>
        <v>154.7</v>
      </c>
      <c r="F221" s="2">
        <f t="shared" si="52"/>
        <v>23.8</v>
      </c>
      <c r="G221" s="2">
        <f>G219</f>
        <v>0</v>
      </c>
      <c r="H221" s="106">
        <f>H219</f>
        <v>0</v>
      </c>
      <c r="I221" s="138">
        <f t="shared" si="52"/>
        <v>179</v>
      </c>
      <c r="J221" s="2">
        <f t="shared" si="52"/>
        <v>155</v>
      </c>
      <c r="K221" s="2">
        <f t="shared" si="52"/>
        <v>24</v>
      </c>
      <c r="L221" s="2">
        <f t="shared" si="52"/>
        <v>0</v>
      </c>
      <c r="M221" s="4">
        <f t="shared" si="52"/>
        <v>0</v>
      </c>
    </row>
    <row r="222" spans="1:7" ht="12.75">
      <c r="A222" s="100" t="s">
        <v>150</v>
      </c>
      <c r="B222" s="99"/>
      <c r="E222" s="16"/>
      <c r="F222" s="16"/>
      <c r="G222" s="16"/>
    </row>
    <row r="223" spans="1:13" ht="26.25" customHeight="1">
      <c r="A223" s="78" t="s">
        <v>151</v>
      </c>
      <c r="B223" s="145"/>
      <c r="C223" s="14">
        <f>D223+I223</f>
        <v>391.4</v>
      </c>
      <c r="D223" s="6">
        <f>SUM(E223:H223)</f>
        <v>256.4</v>
      </c>
      <c r="E223" s="7">
        <f>SUM(E224:E229)</f>
        <v>246.4</v>
      </c>
      <c r="F223" s="2">
        <f>SUM(F224:F229)</f>
        <v>10</v>
      </c>
      <c r="G223" s="2">
        <f>SUM(G224:G229)</f>
        <v>0</v>
      </c>
      <c r="H223" s="4">
        <f>SUM(H224:H229)</f>
        <v>0</v>
      </c>
      <c r="I223" s="7">
        <f>SUM(J223:M223)</f>
        <v>135</v>
      </c>
      <c r="J223" s="2">
        <f>SUM(J224:J229)</f>
        <v>105</v>
      </c>
      <c r="K223" s="2">
        <f>SUM(K224:K229)</f>
        <v>30</v>
      </c>
      <c r="L223" s="2">
        <f>SUM(L224:L229)</f>
        <v>0</v>
      </c>
      <c r="M223" s="4">
        <f>SUM(M224:M232)</f>
        <v>0</v>
      </c>
    </row>
    <row r="224" spans="1:13" ht="15" customHeight="1">
      <c r="A224" s="10" t="s">
        <v>156</v>
      </c>
      <c r="B224" s="8" t="s">
        <v>118</v>
      </c>
      <c r="C224" s="14">
        <f aca="true" t="shared" si="53" ref="C224:C233">D224+I224</f>
        <v>100</v>
      </c>
      <c r="D224" s="6">
        <f aca="true" t="shared" si="54" ref="D224:D233">SUM(E224:H224)</f>
        <v>100</v>
      </c>
      <c r="E224" s="7">
        <v>100</v>
      </c>
      <c r="F224" s="2"/>
      <c r="G224" s="2"/>
      <c r="H224" s="4"/>
      <c r="I224" s="7">
        <f aca="true" t="shared" si="55" ref="I224:I233">SUM(J224:M224)</f>
        <v>0</v>
      </c>
      <c r="J224" s="2"/>
      <c r="K224" s="2"/>
      <c r="L224" s="2"/>
      <c r="M224" s="4"/>
    </row>
    <row r="225" spans="1:13" ht="26.25" customHeight="1">
      <c r="A225" s="10" t="s">
        <v>152</v>
      </c>
      <c r="B225" s="8" t="s">
        <v>78</v>
      </c>
      <c r="C225" s="14">
        <f t="shared" si="53"/>
        <v>20</v>
      </c>
      <c r="D225" s="6">
        <f t="shared" si="54"/>
        <v>20</v>
      </c>
      <c r="E225" s="7">
        <v>20</v>
      </c>
      <c r="F225" s="2"/>
      <c r="G225" s="2"/>
      <c r="H225" s="4"/>
      <c r="I225" s="7">
        <f t="shared" si="55"/>
        <v>0</v>
      </c>
      <c r="J225" s="2"/>
      <c r="K225" s="2"/>
      <c r="L225" s="2"/>
      <c r="M225" s="4"/>
    </row>
    <row r="226" spans="1:13" ht="26.25" customHeight="1">
      <c r="A226" s="10" t="s">
        <v>153</v>
      </c>
      <c r="B226" s="8" t="s">
        <v>154</v>
      </c>
      <c r="C226" s="14">
        <f t="shared" si="53"/>
        <v>200</v>
      </c>
      <c r="D226" s="6">
        <f t="shared" si="54"/>
        <v>90</v>
      </c>
      <c r="E226" s="7">
        <v>80</v>
      </c>
      <c r="F226" s="2">
        <v>10</v>
      </c>
      <c r="G226" s="2"/>
      <c r="H226" s="4"/>
      <c r="I226" s="7">
        <f t="shared" si="55"/>
        <v>110</v>
      </c>
      <c r="J226" s="2">
        <v>80</v>
      </c>
      <c r="K226" s="2">
        <v>30</v>
      </c>
      <c r="L226" s="2"/>
      <c r="M226" s="4"/>
    </row>
    <row r="227" spans="1:13" ht="12.75">
      <c r="A227" s="10" t="s">
        <v>15</v>
      </c>
      <c r="B227" s="8" t="s">
        <v>188</v>
      </c>
      <c r="C227" s="14">
        <f t="shared" si="53"/>
        <v>20</v>
      </c>
      <c r="D227" s="6">
        <f t="shared" si="54"/>
        <v>20</v>
      </c>
      <c r="E227" s="7">
        <v>20</v>
      </c>
      <c r="F227" s="2"/>
      <c r="G227" s="2"/>
      <c r="H227" s="4"/>
      <c r="I227" s="7">
        <f t="shared" si="55"/>
        <v>0</v>
      </c>
      <c r="J227" s="2"/>
      <c r="K227" s="2"/>
      <c r="L227" s="2"/>
      <c r="M227" s="4"/>
    </row>
    <row r="228" spans="1:13" ht="14.25" customHeight="1">
      <c r="A228" s="11" t="s">
        <v>16</v>
      </c>
      <c r="B228" s="8" t="s">
        <v>78</v>
      </c>
      <c r="C228" s="14">
        <f t="shared" si="53"/>
        <v>40.4</v>
      </c>
      <c r="D228" s="6">
        <f t="shared" si="54"/>
        <v>15.4</v>
      </c>
      <c r="E228" s="7">
        <v>15.4</v>
      </c>
      <c r="F228" s="2"/>
      <c r="G228" s="2"/>
      <c r="H228" s="4"/>
      <c r="I228" s="7">
        <f t="shared" si="55"/>
        <v>25</v>
      </c>
      <c r="J228" s="2">
        <v>25</v>
      </c>
      <c r="K228" s="2"/>
      <c r="L228" s="2"/>
      <c r="M228" s="4"/>
    </row>
    <row r="229" spans="1:13" ht="14.25" customHeight="1">
      <c r="A229" s="11" t="s">
        <v>17</v>
      </c>
      <c r="B229" s="8" t="s">
        <v>124</v>
      </c>
      <c r="C229" s="14">
        <f t="shared" si="53"/>
        <v>11</v>
      </c>
      <c r="D229" s="6">
        <f t="shared" si="54"/>
        <v>11</v>
      </c>
      <c r="E229" s="7">
        <v>11</v>
      </c>
      <c r="F229" s="2"/>
      <c r="G229" s="2"/>
      <c r="H229" s="4"/>
      <c r="I229" s="7">
        <f t="shared" si="55"/>
        <v>0</v>
      </c>
      <c r="J229" s="2"/>
      <c r="K229" s="2"/>
      <c r="L229" s="2"/>
      <c r="M229" s="4"/>
    </row>
    <row r="230" spans="1:13" ht="24.75" customHeight="1">
      <c r="A230" s="146" t="s">
        <v>44</v>
      </c>
      <c r="B230" s="165"/>
      <c r="C230" s="14">
        <f t="shared" si="53"/>
        <v>240</v>
      </c>
      <c r="D230" s="6">
        <f t="shared" si="54"/>
        <v>240</v>
      </c>
      <c r="E230" s="7">
        <f>SUM(E231:E233)</f>
        <v>240</v>
      </c>
      <c r="F230" s="2">
        <f>SUM(F231:F233)</f>
        <v>0</v>
      </c>
      <c r="G230" s="2">
        <f>SUM(G231:G233)</f>
        <v>0</v>
      </c>
      <c r="H230" s="4">
        <f>SUM(H231:H233)</f>
        <v>0</v>
      </c>
      <c r="I230" s="7">
        <f t="shared" si="55"/>
        <v>0</v>
      </c>
      <c r="J230" s="2">
        <f>SUM(J231:J233)</f>
        <v>0</v>
      </c>
      <c r="K230" s="2">
        <f>SUM(K231:K233)</f>
        <v>0</v>
      </c>
      <c r="L230" s="2">
        <f>SUM(L231:L233)</f>
        <v>0</v>
      </c>
      <c r="M230" s="4">
        <f>SUM(M231:M233)</f>
        <v>0</v>
      </c>
    </row>
    <row r="231" spans="1:13" ht="27" customHeight="1">
      <c r="A231" s="147" t="s">
        <v>352</v>
      </c>
      <c r="B231" s="8" t="s">
        <v>224</v>
      </c>
      <c r="C231" s="14">
        <f t="shared" si="53"/>
        <v>30</v>
      </c>
      <c r="D231" s="6">
        <f t="shared" si="54"/>
        <v>30</v>
      </c>
      <c r="E231" s="7">
        <v>30</v>
      </c>
      <c r="F231" s="2"/>
      <c r="G231" s="2"/>
      <c r="H231" s="4"/>
      <c r="I231" s="7">
        <f t="shared" si="55"/>
        <v>0</v>
      </c>
      <c r="J231" s="2"/>
      <c r="K231" s="2"/>
      <c r="L231" s="2"/>
      <c r="M231" s="4"/>
    </row>
    <row r="232" spans="1:13" ht="26.25" customHeight="1">
      <c r="A232" s="148" t="s">
        <v>45</v>
      </c>
      <c r="B232" s="104" t="s">
        <v>224</v>
      </c>
      <c r="C232" s="14">
        <f t="shared" si="53"/>
        <v>150</v>
      </c>
      <c r="D232" s="6">
        <f t="shared" si="54"/>
        <v>150</v>
      </c>
      <c r="E232" s="7">
        <v>150</v>
      </c>
      <c r="F232" s="2"/>
      <c r="G232" s="2"/>
      <c r="H232" s="4"/>
      <c r="I232" s="7">
        <f t="shared" si="55"/>
        <v>0</v>
      </c>
      <c r="J232" s="2"/>
      <c r="K232" s="2"/>
      <c r="L232" s="2"/>
      <c r="M232" s="4"/>
    </row>
    <row r="233" spans="1:12" ht="25.5" customHeight="1">
      <c r="A233" s="149" t="s">
        <v>46</v>
      </c>
      <c r="B233" s="150" t="s">
        <v>224</v>
      </c>
      <c r="C233" s="14">
        <f t="shared" si="53"/>
        <v>60</v>
      </c>
      <c r="D233" s="6">
        <f t="shared" si="54"/>
        <v>60</v>
      </c>
      <c r="E233" s="7">
        <v>60</v>
      </c>
      <c r="F233" s="2"/>
      <c r="G233" s="2"/>
      <c r="I233" s="7">
        <f t="shared" si="55"/>
        <v>0</v>
      </c>
      <c r="J233" s="2"/>
      <c r="K233" s="2"/>
      <c r="L233" s="2"/>
    </row>
    <row r="234" spans="1:13" ht="12.75">
      <c r="A234" s="100"/>
      <c r="B234" s="105" t="s">
        <v>155</v>
      </c>
      <c r="C234" s="12">
        <f aca="true" t="shared" si="56" ref="C234:M234">C223+C230</f>
        <v>631.4</v>
      </c>
      <c r="D234" s="5">
        <f t="shared" si="56"/>
        <v>496.4</v>
      </c>
      <c r="E234" s="7">
        <f t="shared" si="56"/>
        <v>486.4</v>
      </c>
      <c r="F234" s="2">
        <f t="shared" si="56"/>
        <v>10</v>
      </c>
      <c r="G234" s="2">
        <f t="shared" si="56"/>
        <v>0</v>
      </c>
      <c r="H234" s="4">
        <f t="shared" si="56"/>
        <v>0</v>
      </c>
      <c r="I234" s="19">
        <f t="shared" si="56"/>
        <v>135</v>
      </c>
      <c r="J234" s="2">
        <f t="shared" si="56"/>
        <v>105</v>
      </c>
      <c r="K234" s="2">
        <f t="shared" si="56"/>
        <v>30</v>
      </c>
      <c r="L234" s="2">
        <f t="shared" si="56"/>
        <v>0</v>
      </c>
      <c r="M234" s="15">
        <f t="shared" si="56"/>
        <v>0</v>
      </c>
    </row>
    <row r="235" spans="1:13" ht="12.75">
      <c r="A235" s="81" t="s">
        <v>157</v>
      </c>
      <c r="B235" s="137"/>
      <c r="C235" s="14">
        <f aca="true" t="shared" si="57" ref="C235:M235">C217+C221+C234</f>
        <v>2818.8</v>
      </c>
      <c r="D235" s="6">
        <f t="shared" si="57"/>
        <v>1769.8000000000002</v>
      </c>
      <c r="E235" s="7">
        <f t="shared" si="57"/>
        <v>1736</v>
      </c>
      <c r="F235" s="2">
        <f t="shared" si="57"/>
        <v>33.8</v>
      </c>
      <c r="G235" s="2">
        <f t="shared" si="57"/>
        <v>0</v>
      </c>
      <c r="H235" s="15">
        <f t="shared" si="57"/>
        <v>0</v>
      </c>
      <c r="I235" s="19">
        <f t="shared" si="57"/>
        <v>1049</v>
      </c>
      <c r="J235" s="2">
        <f t="shared" si="57"/>
        <v>995</v>
      </c>
      <c r="K235" s="2">
        <f t="shared" si="57"/>
        <v>54</v>
      </c>
      <c r="L235" s="2">
        <f t="shared" si="57"/>
        <v>0</v>
      </c>
      <c r="M235" s="15">
        <f t="shared" si="57"/>
        <v>0</v>
      </c>
    </row>
    <row r="236" spans="1:13" ht="13.5" thickBot="1">
      <c r="A236" s="166" t="s">
        <v>158</v>
      </c>
      <c r="B236" s="167"/>
      <c r="C236" s="168">
        <f aca="true" t="shared" si="58" ref="C236:M236">C188+C210+C235</f>
        <v>11862.400000000001</v>
      </c>
      <c r="D236" s="169">
        <f t="shared" si="58"/>
        <v>7082.900000000001</v>
      </c>
      <c r="E236" s="29">
        <f t="shared" si="58"/>
        <v>3699.1</v>
      </c>
      <c r="F236" s="28">
        <f t="shared" si="58"/>
        <v>2731.8</v>
      </c>
      <c r="G236" s="28">
        <f t="shared" si="58"/>
        <v>652</v>
      </c>
      <c r="H236" s="170">
        <f t="shared" si="58"/>
        <v>0</v>
      </c>
      <c r="I236" s="171">
        <f t="shared" si="58"/>
        <v>4779.5</v>
      </c>
      <c r="J236" s="208">
        <f t="shared" si="58"/>
        <v>1857.5</v>
      </c>
      <c r="K236" s="208">
        <f t="shared" si="58"/>
        <v>2892</v>
      </c>
      <c r="L236" s="28">
        <f t="shared" si="58"/>
        <v>30</v>
      </c>
      <c r="M236" s="209">
        <f t="shared" si="58"/>
        <v>0</v>
      </c>
    </row>
    <row r="237" spans="1:7" ht="12.75">
      <c r="A237" s="161"/>
      <c r="B237" s="99"/>
      <c r="E237" s="16"/>
      <c r="F237" s="16"/>
      <c r="G237" s="16"/>
    </row>
    <row r="238" spans="1:7" ht="15.75">
      <c r="A238" s="161"/>
      <c r="B238" s="99"/>
      <c r="E238" s="162" t="s">
        <v>268</v>
      </c>
      <c r="F238" s="16"/>
      <c r="G238" s="16"/>
    </row>
    <row r="239" spans="1:7" ht="12.75">
      <c r="A239" s="151" t="s">
        <v>420</v>
      </c>
      <c r="B239" s="99"/>
      <c r="E239" s="16"/>
      <c r="F239" s="16"/>
      <c r="G239" s="16"/>
    </row>
    <row r="240" spans="1:8" ht="24.75" customHeight="1">
      <c r="A240" s="152" t="s">
        <v>421</v>
      </c>
      <c r="B240" s="210"/>
      <c r="C240" s="210"/>
      <c r="D240" s="210"/>
      <c r="E240" s="210"/>
      <c r="F240" s="210"/>
      <c r="G240" s="210"/>
      <c r="H240" s="211"/>
    </row>
    <row r="241" spans="1:7" ht="12.75">
      <c r="A241" s="100" t="s">
        <v>161</v>
      </c>
      <c r="B241" s="99"/>
      <c r="E241" s="16"/>
      <c r="F241" s="16"/>
      <c r="G241" s="16"/>
    </row>
    <row r="242" spans="1:13" ht="27" customHeight="1">
      <c r="A242" s="65" t="s">
        <v>162</v>
      </c>
      <c r="B242" s="133"/>
      <c r="C242" s="14">
        <f>D242+I242</f>
        <v>116.4</v>
      </c>
      <c r="D242" s="6">
        <f>SUM(E242:H242)</f>
        <v>116.4</v>
      </c>
      <c r="E242" s="7">
        <f>SUM(E243:E248)</f>
        <v>116.4</v>
      </c>
      <c r="F242" s="2">
        <f>SUM(F243:F248)</f>
        <v>0</v>
      </c>
      <c r="G242" s="2">
        <f>SUM(G243:G248)</f>
        <v>0</v>
      </c>
      <c r="H242" s="4">
        <f>SUM(H243:H248)</f>
        <v>0</v>
      </c>
      <c r="I242" s="7">
        <f>SUM(J242:M242)</f>
        <v>0</v>
      </c>
      <c r="J242" s="2">
        <f>SUM(J243:J248)</f>
        <v>0</v>
      </c>
      <c r="K242" s="2">
        <f>SUM(K243:K248)</f>
        <v>0</v>
      </c>
      <c r="L242" s="2">
        <f>SUM(L243:L248)</f>
        <v>0</v>
      </c>
      <c r="M242" s="4">
        <f>SUM(M243:M248)</f>
        <v>0</v>
      </c>
    </row>
    <row r="243" spans="1:13" ht="15.75" customHeight="1">
      <c r="A243" s="10" t="s">
        <v>201</v>
      </c>
      <c r="B243" s="8" t="s">
        <v>199</v>
      </c>
      <c r="C243" s="14">
        <f aca="true" t="shared" si="59" ref="C243:C250">D243+I243</f>
        <v>8.5</v>
      </c>
      <c r="D243" s="6">
        <f aca="true" t="shared" si="60" ref="D243:D250">SUM(E243:H243)</f>
        <v>8.5</v>
      </c>
      <c r="E243" s="7">
        <v>8.5</v>
      </c>
      <c r="F243" s="2"/>
      <c r="G243" s="2"/>
      <c r="H243" s="4"/>
      <c r="I243" s="7">
        <f aca="true" t="shared" si="61" ref="I243:I250">SUM(J243:M243)</f>
        <v>0</v>
      </c>
      <c r="J243" s="2"/>
      <c r="K243" s="2"/>
      <c r="L243" s="2"/>
      <c r="M243" s="4"/>
    </row>
    <row r="244" spans="1:13" ht="26.25" customHeight="1">
      <c r="A244" s="10" t="s">
        <v>205</v>
      </c>
      <c r="B244" s="8" t="s">
        <v>124</v>
      </c>
      <c r="C244" s="14">
        <f t="shared" si="59"/>
        <v>10</v>
      </c>
      <c r="D244" s="6">
        <f t="shared" si="60"/>
        <v>10</v>
      </c>
      <c r="E244" s="7">
        <v>10</v>
      </c>
      <c r="F244" s="2"/>
      <c r="G244" s="2"/>
      <c r="H244" s="4"/>
      <c r="I244" s="7">
        <f t="shared" si="61"/>
        <v>0</v>
      </c>
      <c r="J244" s="2"/>
      <c r="K244" s="2"/>
      <c r="L244" s="2"/>
      <c r="M244" s="4"/>
    </row>
    <row r="245" spans="1:13" ht="15.75" customHeight="1">
      <c r="A245" s="10" t="s">
        <v>54</v>
      </c>
      <c r="B245" s="8" t="s">
        <v>199</v>
      </c>
      <c r="C245" s="14">
        <f t="shared" si="59"/>
        <v>35.5</v>
      </c>
      <c r="D245" s="6">
        <f t="shared" si="60"/>
        <v>35.5</v>
      </c>
      <c r="E245" s="7">
        <v>35.5</v>
      </c>
      <c r="F245" s="2"/>
      <c r="G245" s="2"/>
      <c r="H245" s="4"/>
      <c r="I245" s="7">
        <f t="shared" si="61"/>
        <v>0</v>
      </c>
      <c r="J245" s="2"/>
      <c r="K245" s="2"/>
      <c r="L245" s="2"/>
      <c r="M245" s="4"/>
    </row>
    <row r="246" spans="1:13" ht="27" customHeight="1">
      <c r="A246" s="10" t="s">
        <v>335</v>
      </c>
      <c r="B246" s="8" t="s">
        <v>187</v>
      </c>
      <c r="C246" s="14">
        <f t="shared" si="59"/>
        <v>26</v>
      </c>
      <c r="D246" s="6">
        <f t="shared" si="60"/>
        <v>26</v>
      </c>
      <c r="E246" s="7">
        <v>26</v>
      </c>
      <c r="F246" s="2"/>
      <c r="G246" s="2"/>
      <c r="H246" s="4"/>
      <c r="I246" s="7">
        <f t="shared" si="61"/>
        <v>0</v>
      </c>
      <c r="J246" s="2"/>
      <c r="K246" s="2"/>
      <c r="L246" s="2"/>
      <c r="M246" s="4"/>
    </row>
    <row r="247" spans="1:13" ht="26.25" customHeight="1">
      <c r="A247" s="10" t="s">
        <v>336</v>
      </c>
      <c r="B247" s="8" t="s">
        <v>187</v>
      </c>
      <c r="C247" s="14">
        <f t="shared" si="59"/>
        <v>28.4</v>
      </c>
      <c r="D247" s="6">
        <f t="shared" si="60"/>
        <v>28.4</v>
      </c>
      <c r="E247" s="7">
        <v>28.4</v>
      </c>
      <c r="F247" s="2"/>
      <c r="G247" s="2"/>
      <c r="H247" s="4"/>
      <c r="I247" s="7">
        <f t="shared" si="61"/>
        <v>0</v>
      </c>
      <c r="J247" s="2"/>
      <c r="K247" s="2"/>
      <c r="L247" s="2"/>
      <c r="M247" s="4"/>
    </row>
    <row r="248" spans="1:13" ht="14.25" customHeight="1">
      <c r="A248" s="10" t="s">
        <v>348</v>
      </c>
      <c r="B248" s="8" t="s">
        <v>181</v>
      </c>
      <c r="C248" s="14">
        <f t="shared" si="59"/>
        <v>8</v>
      </c>
      <c r="D248" s="6">
        <f t="shared" si="60"/>
        <v>8</v>
      </c>
      <c r="E248" s="7">
        <v>8</v>
      </c>
      <c r="F248" s="2"/>
      <c r="G248" s="2"/>
      <c r="H248" s="4"/>
      <c r="I248" s="7">
        <f t="shared" si="61"/>
        <v>0</v>
      </c>
      <c r="J248" s="2"/>
      <c r="K248" s="2"/>
      <c r="L248" s="2"/>
      <c r="M248" s="4"/>
    </row>
    <row r="249" spans="1:13" ht="27" customHeight="1">
      <c r="A249" s="78" t="s">
        <v>263</v>
      </c>
      <c r="B249" s="153"/>
      <c r="C249" s="14">
        <f t="shared" si="59"/>
        <v>20</v>
      </c>
      <c r="D249" s="6">
        <f t="shared" si="60"/>
        <v>20</v>
      </c>
      <c r="E249" s="7">
        <f>SUM(E250:E250)</f>
        <v>20</v>
      </c>
      <c r="F249" s="2">
        <f>SUM(F250:F250)</f>
        <v>0</v>
      </c>
      <c r="G249" s="2">
        <f>SUM(G250:G250)</f>
        <v>0</v>
      </c>
      <c r="H249" s="4">
        <f>SUM(H250:H250)</f>
        <v>0</v>
      </c>
      <c r="I249" s="7">
        <f t="shared" si="61"/>
        <v>0</v>
      </c>
      <c r="J249" s="2">
        <f>SUM(J250:J250)</f>
        <v>0</v>
      </c>
      <c r="K249" s="2">
        <f>SUM(K250:K250)</f>
        <v>0</v>
      </c>
      <c r="L249" s="2">
        <f>SUM(L250:L250)</f>
        <v>0</v>
      </c>
      <c r="M249" s="4">
        <f>SUM(M250:M250)</f>
        <v>0</v>
      </c>
    </row>
    <row r="250" spans="1:13" ht="40.5" customHeight="1">
      <c r="A250" s="10" t="s">
        <v>18</v>
      </c>
      <c r="B250" s="8" t="s">
        <v>318</v>
      </c>
      <c r="C250" s="14">
        <f t="shared" si="59"/>
        <v>20</v>
      </c>
      <c r="D250" s="6">
        <f t="shared" si="60"/>
        <v>20</v>
      </c>
      <c r="E250" s="7">
        <v>20</v>
      </c>
      <c r="F250" s="2"/>
      <c r="G250" s="2"/>
      <c r="H250" s="4"/>
      <c r="I250" s="7">
        <f t="shared" si="61"/>
        <v>0</v>
      </c>
      <c r="J250" s="2"/>
      <c r="K250" s="2"/>
      <c r="L250" s="2"/>
      <c r="M250" s="4"/>
    </row>
    <row r="251" spans="1:13" ht="12.75">
      <c r="A251" s="21"/>
      <c r="B251" s="22" t="s">
        <v>95</v>
      </c>
      <c r="C251" s="14">
        <f aca="true" t="shared" si="62" ref="C251:M251">C242+C249</f>
        <v>136.4</v>
      </c>
      <c r="D251" s="6">
        <f t="shared" si="62"/>
        <v>136.4</v>
      </c>
      <c r="E251" s="7">
        <f t="shared" si="62"/>
        <v>136.4</v>
      </c>
      <c r="F251" s="2">
        <f t="shared" si="62"/>
        <v>0</v>
      </c>
      <c r="G251" s="2">
        <f t="shared" si="62"/>
        <v>0</v>
      </c>
      <c r="H251" s="15">
        <f t="shared" si="62"/>
        <v>0</v>
      </c>
      <c r="I251" s="19">
        <f t="shared" si="62"/>
        <v>0</v>
      </c>
      <c r="J251" s="2">
        <f t="shared" si="62"/>
        <v>0</v>
      </c>
      <c r="K251" s="2">
        <f t="shared" si="62"/>
        <v>0</v>
      </c>
      <c r="L251" s="2">
        <f t="shared" si="62"/>
        <v>0</v>
      </c>
      <c r="M251" s="15">
        <f t="shared" si="62"/>
        <v>0</v>
      </c>
    </row>
    <row r="252" spans="1:8" ht="12.75">
      <c r="A252" s="21" t="s">
        <v>163</v>
      </c>
      <c r="B252" s="108"/>
      <c r="C252" s="14"/>
      <c r="D252" s="6"/>
      <c r="E252" s="19"/>
      <c r="F252" s="19"/>
      <c r="G252" s="19"/>
      <c r="H252" s="15"/>
    </row>
    <row r="253" spans="1:13" ht="27" customHeight="1">
      <c r="A253" s="78" t="s">
        <v>164</v>
      </c>
      <c r="B253" s="120"/>
      <c r="C253" s="14">
        <f>D253+I253</f>
        <v>135</v>
      </c>
      <c r="D253" s="6">
        <f>SUM(E253:H253)</f>
        <v>135</v>
      </c>
      <c r="E253" s="7">
        <f>SUM(E254:E255)</f>
        <v>135</v>
      </c>
      <c r="F253" s="2">
        <f>SUM(F254:F255)</f>
        <v>0</v>
      </c>
      <c r="G253" s="2">
        <f>SUM(G254:G255)</f>
        <v>0</v>
      </c>
      <c r="H253" s="4">
        <f>SUM(H254:H255)</f>
        <v>0</v>
      </c>
      <c r="I253" s="7">
        <f>SUM(J253:M253)</f>
        <v>0</v>
      </c>
      <c r="J253" s="2">
        <f>SUM(J254:J255)</f>
        <v>0</v>
      </c>
      <c r="K253" s="2">
        <f>SUM(K254:K255)</f>
        <v>0</v>
      </c>
      <c r="L253" s="2">
        <f>SUM(L254:L255)</f>
        <v>0</v>
      </c>
      <c r="M253" s="4">
        <f>SUM(M254:M255)</f>
        <v>0</v>
      </c>
    </row>
    <row r="254" spans="1:13" ht="25.5">
      <c r="A254" s="10" t="s">
        <v>19</v>
      </c>
      <c r="B254" s="8" t="s">
        <v>218</v>
      </c>
      <c r="C254" s="14">
        <f aca="true" t="shared" si="63" ref="C254:C259">D254+I254</f>
        <v>54</v>
      </c>
      <c r="D254" s="6">
        <f aca="true" t="shared" si="64" ref="D254:D259">SUM(E254:H254)</f>
        <v>54</v>
      </c>
      <c r="E254" s="7">
        <v>54</v>
      </c>
      <c r="F254" s="2"/>
      <c r="G254" s="2"/>
      <c r="H254" s="4"/>
      <c r="I254" s="7">
        <f aca="true" t="shared" si="65" ref="I254:I260">SUM(J254:M254)</f>
        <v>0</v>
      </c>
      <c r="J254" s="2"/>
      <c r="K254" s="2"/>
      <c r="L254" s="2"/>
      <c r="M254" s="4"/>
    </row>
    <row r="255" spans="1:13" ht="26.25" customHeight="1">
      <c r="A255" s="10" t="s">
        <v>20</v>
      </c>
      <c r="B255" s="8" t="s">
        <v>218</v>
      </c>
      <c r="C255" s="14">
        <f t="shared" si="63"/>
        <v>81</v>
      </c>
      <c r="D255" s="6">
        <f t="shared" si="64"/>
        <v>81</v>
      </c>
      <c r="E255" s="7">
        <v>81</v>
      </c>
      <c r="F255" s="2"/>
      <c r="G255" s="2"/>
      <c r="H255" s="4"/>
      <c r="I255" s="7">
        <f t="shared" si="65"/>
        <v>0</v>
      </c>
      <c r="J255" s="2"/>
      <c r="K255" s="2"/>
      <c r="L255" s="2"/>
      <c r="M255" s="4"/>
    </row>
    <row r="256" spans="1:13" ht="27.75" customHeight="1">
      <c r="A256" s="78" t="s">
        <v>165</v>
      </c>
      <c r="B256" s="120"/>
      <c r="C256" s="14">
        <f t="shared" si="63"/>
        <v>2855</v>
      </c>
      <c r="D256" s="6">
        <f t="shared" si="64"/>
        <v>2038</v>
      </c>
      <c r="E256" s="7">
        <f>SUM(E257:E260)</f>
        <v>378</v>
      </c>
      <c r="F256" s="2">
        <f>SUM(F257:F260)</f>
        <v>467</v>
      </c>
      <c r="G256" s="2">
        <f>SUM(G257:G260)</f>
        <v>1193</v>
      </c>
      <c r="H256" s="4">
        <f>SUM(H257:H260)</f>
        <v>0</v>
      </c>
      <c r="I256" s="7">
        <f t="shared" si="65"/>
        <v>817</v>
      </c>
      <c r="J256" s="2">
        <f>SUM(J257:J260)</f>
        <v>126</v>
      </c>
      <c r="K256" s="2">
        <f>SUM(K257:K260)</f>
        <v>191</v>
      </c>
      <c r="L256" s="2">
        <f>SUM(L257:L260)</f>
        <v>500</v>
      </c>
      <c r="M256" s="4">
        <f>SUM(M257:M260)</f>
        <v>0</v>
      </c>
    </row>
    <row r="257" spans="1:13" ht="39.75" customHeight="1">
      <c r="A257" s="10" t="s">
        <v>295</v>
      </c>
      <c r="B257" s="8" t="s">
        <v>65</v>
      </c>
      <c r="C257" s="14">
        <f t="shared" si="63"/>
        <v>1840</v>
      </c>
      <c r="D257" s="6">
        <f t="shared" si="64"/>
        <v>1023</v>
      </c>
      <c r="E257" s="24">
        <v>150</v>
      </c>
      <c r="F257" s="3">
        <v>200</v>
      </c>
      <c r="G257" s="3">
        <v>673</v>
      </c>
      <c r="H257" s="4"/>
      <c r="I257" s="7">
        <f t="shared" si="65"/>
        <v>817</v>
      </c>
      <c r="J257" s="3">
        <v>126</v>
      </c>
      <c r="K257" s="3">
        <v>191</v>
      </c>
      <c r="L257" s="3">
        <v>500</v>
      </c>
      <c r="M257" s="4"/>
    </row>
    <row r="258" spans="1:13" ht="15" customHeight="1">
      <c r="A258" s="10" t="s">
        <v>296</v>
      </c>
      <c r="B258" s="8" t="s">
        <v>125</v>
      </c>
      <c r="C258" s="14">
        <f t="shared" si="63"/>
        <v>5</v>
      </c>
      <c r="D258" s="6">
        <f t="shared" si="64"/>
        <v>5</v>
      </c>
      <c r="E258" s="7">
        <v>5</v>
      </c>
      <c r="F258" s="2"/>
      <c r="G258" s="2"/>
      <c r="H258" s="4"/>
      <c r="I258" s="7">
        <f t="shared" si="65"/>
        <v>0</v>
      </c>
      <c r="J258" s="2"/>
      <c r="K258" s="2"/>
      <c r="L258" s="2"/>
      <c r="M258" s="4"/>
    </row>
    <row r="259" spans="1:13" ht="16.5" customHeight="1">
      <c r="A259" s="10" t="s">
        <v>346</v>
      </c>
      <c r="B259" s="8" t="s">
        <v>199</v>
      </c>
      <c r="C259" s="14">
        <f t="shared" si="63"/>
        <v>100</v>
      </c>
      <c r="D259" s="6">
        <f t="shared" si="64"/>
        <v>100</v>
      </c>
      <c r="E259" s="7">
        <v>100</v>
      </c>
      <c r="F259" s="2"/>
      <c r="G259" s="2"/>
      <c r="H259" s="4"/>
      <c r="I259" s="7">
        <f t="shared" si="65"/>
        <v>0</v>
      </c>
      <c r="J259" s="2"/>
      <c r="K259" s="2"/>
      <c r="L259" s="2"/>
      <c r="M259" s="4"/>
    </row>
    <row r="260" spans="1:13" ht="39" customHeight="1">
      <c r="A260" s="10" t="s">
        <v>21</v>
      </c>
      <c r="B260" s="8" t="s">
        <v>318</v>
      </c>
      <c r="C260" s="14">
        <f>D260+I260</f>
        <v>910</v>
      </c>
      <c r="D260" s="6">
        <f>SUM(E260:H260)</f>
        <v>910</v>
      </c>
      <c r="E260" s="7">
        <v>123</v>
      </c>
      <c r="F260" s="2">
        <v>267</v>
      </c>
      <c r="G260" s="2">
        <v>520</v>
      </c>
      <c r="H260" s="4"/>
      <c r="I260" s="7">
        <f t="shared" si="65"/>
        <v>0</v>
      </c>
      <c r="J260" s="2"/>
      <c r="K260" s="2"/>
      <c r="L260" s="2"/>
      <c r="M260" s="4"/>
    </row>
    <row r="261" spans="1:13" ht="12.75">
      <c r="A261" s="21"/>
      <c r="B261" s="22" t="s">
        <v>96</v>
      </c>
      <c r="C261" s="14">
        <f aca="true" t="shared" si="66" ref="C261:M261">C253+C256</f>
        <v>2990</v>
      </c>
      <c r="D261" s="6">
        <f t="shared" si="66"/>
        <v>2173</v>
      </c>
      <c r="E261" s="7">
        <f t="shared" si="66"/>
        <v>513</v>
      </c>
      <c r="F261" s="2">
        <f t="shared" si="66"/>
        <v>467</v>
      </c>
      <c r="G261" s="2">
        <f t="shared" si="66"/>
        <v>1193</v>
      </c>
      <c r="H261" s="15">
        <f t="shared" si="66"/>
        <v>0</v>
      </c>
      <c r="I261" s="19">
        <f t="shared" si="66"/>
        <v>817</v>
      </c>
      <c r="J261" s="2">
        <f t="shared" si="66"/>
        <v>126</v>
      </c>
      <c r="K261" s="2">
        <f t="shared" si="66"/>
        <v>191</v>
      </c>
      <c r="L261" s="2">
        <f t="shared" si="66"/>
        <v>500</v>
      </c>
      <c r="M261" s="15">
        <f t="shared" si="66"/>
        <v>0</v>
      </c>
    </row>
    <row r="262" spans="1:7" ht="12.75">
      <c r="A262" s="100" t="s">
        <v>166</v>
      </c>
      <c r="B262" s="99"/>
      <c r="E262" s="16"/>
      <c r="F262" s="16"/>
      <c r="G262" s="16"/>
    </row>
    <row r="263" spans="1:13" ht="12.75">
      <c r="A263" s="78" t="s">
        <v>167</v>
      </c>
      <c r="B263" s="79"/>
      <c r="C263" s="14">
        <f>D263+I263</f>
        <v>3173.6</v>
      </c>
      <c r="D263" s="6">
        <f>SUM(E263:H263)</f>
        <v>108.6</v>
      </c>
      <c r="E263" s="7">
        <f>SUM(E264:E266)</f>
        <v>108.6</v>
      </c>
      <c r="F263" s="2">
        <f>SUM(F264:F266)</f>
        <v>0</v>
      </c>
      <c r="G263" s="2">
        <f>SUM(G264:G266)</f>
        <v>0</v>
      </c>
      <c r="H263" s="4">
        <f>SUM(H264:H266)</f>
        <v>0</v>
      </c>
      <c r="I263" s="7">
        <f>SUM(J263:M263)</f>
        <v>3065</v>
      </c>
      <c r="J263" s="2">
        <f>SUM(J264:J266)</f>
        <v>65</v>
      </c>
      <c r="K263" s="2">
        <f>SUM(K264:K266)</f>
        <v>750</v>
      </c>
      <c r="L263" s="2">
        <f>SUM(L264:L266)</f>
        <v>2250</v>
      </c>
      <c r="M263" s="4">
        <f>SUM(M264:M266)</f>
        <v>0</v>
      </c>
    </row>
    <row r="264" spans="1:13" ht="25.5">
      <c r="A264" s="10" t="s">
        <v>337</v>
      </c>
      <c r="B264" s="8" t="s">
        <v>278</v>
      </c>
      <c r="C264" s="14">
        <f>D264+I264</f>
        <v>3077</v>
      </c>
      <c r="D264" s="6">
        <f>SUM(E264:H264)</f>
        <v>37</v>
      </c>
      <c r="E264" s="7">
        <v>37</v>
      </c>
      <c r="F264" s="2"/>
      <c r="G264" s="2"/>
      <c r="H264" s="15"/>
      <c r="I264" s="7">
        <f>SUM(J264:M264)</f>
        <v>3040</v>
      </c>
      <c r="J264" s="2">
        <v>40</v>
      </c>
      <c r="K264" s="3">
        <v>750</v>
      </c>
      <c r="L264" s="3">
        <v>2250</v>
      </c>
      <c r="M264" s="15"/>
    </row>
    <row r="265" spans="1:13" ht="27" customHeight="1">
      <c r="A265" s="10" t="s">
        <v>339</v>
      </c>
      <c r="B265" s="8" t="s">
        <v>118</v>
      </c>
      <c r="C265" s="14">
        <f>D265+I265</f>
        <v>50</v>
      </c>
      <c r="D265" s="6">
        <f>SUM(E265:H265)</f>
        <v>50</v>
      </c>
      <c r="E265" s="7">
        <v>50</v>
      </c>
      <c r="F265" s="2"/>
      <c r="G265" s="2"/>
      <c r="H265" s="15"/>
      <c r="I265" s="7">
        <f>SUM(J265:M265)</f>
        <v>0</v>
      </c>
      <c r="J265" s="2"/>
      <c r="K265" s="3"/>
      <c r="L265" s="3"/>
      <c r="M265" s="15"/>
    </row>
    <row r="266" spans="1:13" ht="16.5" customHeight="1">
      <c r="A266" s="10" t="s">
        <v>338</v>
      </c>
      <c r="B266" s="8" t="s">
        <v>122</v>
      </c>
      <c r="C266" s="14">
        <f>D266+I266</f>
        <v>46.6</v>
      </c>
      <c r="D266" s="6">
        <f>SUM(E266:H266)</f>
        <v>21.6</v>
      </c>
      <c r="E266" s="7">
        <v>21.6</v>
      </c>
      <c r="F266" s="2"/>
      <c r="G266" s="2"/>
      <c r="H266" s="15"/>
      <c r="I266" s="7">
        <f>SUM(J266:M266)</f>
        <v>25</v>
      </c>
      <c r="J266" s="2">
        <v>25</v>
      </c>
      <c r="K266" s="3"/>
      <c r="L266" s="3"/>
      <c r="M266" s="15"/>
    </row>
    <row r="267" spans="1:13" ht="12.75">
      <c r="A267" s="21"/>
      <c r="B267" s="22" t="s">
        <v>134</v>
      </c>
      <c r="C267" s="14">
        <f>C263</f>
        <v>3173.6</v>
      </c>
      <c r="D267" s="6">
        <f aca="true" t="shared" si="67" ref="D267:M267">D263</f>
        <v>108.6</v>
      </c>
      <c r="E267" s="7">
        <f t="shared" si="67"/>
        <v>108.6</v>
      </c>
      <c r="F267" s="2">
        <f t="shared" si="67"/>
        <v>0</v>
      </c>
      <c r="G267" s="2">
        <f t="shared" si="67"/>
        <v>0</v>
      </c>
      <c r="H267" s="15">
        <f t="shared" si="67"/>
        <v>0</v>
      </c>
      <c r="I267" s="19">
        <f t="shared" si="67"/>
        <v>3065</v>
      </c>
      <c r="J267" s="19">
        <f t="shared" si="67"/>
        <v>65</v>
      </c>
      <c r="K267" s="19">
        <f t="shared" si="67"/>
        <v>750</v>
      </c>
      <c r="L267" s="19">
        <f t="shared" si="67"/>
        <v>2250</v>
      </c>
      <c r="M267" s="15">
        <f t="shared" si="67"/>
        <v>0</v>
      </c>
    </row>
    <row r="268" spans="1:7" ht="12.75">
      <c r="A268" s="100" t="s">
        <v>168</v>
      </c>
      <c r="B268" s="99"/>
      <c r="E268" s="16"/>
      <c r="F268" s="16"/>
      <c r="G268" s="16"/>
    </row>
    <row r="269" spans="1:13" ht="15.75" customHeight="1">
      <c r="A269" s="78" t="s">
        <v>169</v>
      </c>
      <c r="B269" s="158"/>
      <c r="C269" s="14">
        <f>D269+I269</f>
        <v>198.5</v>
      </c>
      <c r="D269" s="6">
        <f>SUM(E269:H269)</f>
        <v>98.5</v>
      </c>
      <c r="E269" s="7">
        <f>SUM(E270)</f>
        <v>98.5</v>
      </c>
      <c r="F269" s="2">
        <f>SUM(F270)</f>
        <v>0</v>
      </c>
      <c r="G269" s="2">
        <f>SUM(G270)</f>
        <v>0</v>
      </c>
      <c r="H269" s="4">
        <f>SUM(H270)</f>
        <v>0</v>
      </c>
      <c r="I269" s="7">
        <f>SUM(J269:M269)</f>
        <v>100</v>
      </c>
      <c r="J269" s="2">
        <f>SUM(J270)</f>
        <v>100</v>
      </c>
      <c r="K269" s="2">
        <f>SUM(K270)</f>
        <v>0</v>
      </c>
      <c r="L269" s="2">
        <f>SUM(L270)</f>
        <v>0</v>
      </c>
      <c r="M269" s="4">
        <f>SUM(M270)</f>
        <v>0</v>
      </c>
    </row>
    <row r="270" spans="1:13" ht="12.75">
      <c r="A270" s="10" t="s">
        <v>294</v>
      </c>
      <c r="B270" s="132" t="s">
        <v>122</v>
      </c>
      <c r="C270" s="14">
        <f>D270+I270</f>
        <v>198.5</v>
      </c>
      <c r="D270" s="6">
        <f>SUM(E270:H270)</f>
        <v>98.5</v>
      </c>
      <c r="E270" s="7">
        <f>66.5+12+20</f>
        <v>98.5</v>
      </c>
      <c r="F270" s="2"/>
      <c r="G270" s="2"/>
      <c r="H270" s="4"/>
      <c r="I270" s="7">
        <f>SUM(J270:M270)</f>
        <v>100</v>
      </c>
      <c r="J270" s="2">
        <v>100</v>
      </c>
      <c r="K270" s="2"/>
      <c r="L270" s="2"/>
      <c r="M270" s="4"/>
    </row>
    <row r="271" spans="1:13" ht="12.75">
      <c r="A271" s="21"/>
      <c r="B271" s="22" t="s">
        <v>97</v>
      </c>
      <c r="C271" s="14">
        <f>C269</f>
        <v>198.5</v>
      </c>
      <c r="D271" s="6">
        <f aca="true" t="shared" si="68" ref="D271:M271">D269</f>
        <v>98.5</v>
      </c>
      <c r="E271" s="7">
        <f t="shared" si="68"/>
        <v>98.5</v>
      </c>
      <c r="F271" s="2">
        <f t="shared" si="68"/>
        <v>0</v>
      </c>
      <c r="G271" s="2">
        <f t="shared" si="68"/>
        <v>0</v>
      </c>
      <c r="H271" s="15">
        <f t="shared" si="68"/>
        <v>0</v>
      </c>
      <c r="I271" s="19">
        <f t="shared" si="68"/>
        <v>100</v>
      </c>
      <c r="J271" s="2">
        <f t="shared" si="68"/>
        <v>100</v>
      </c>
      <c r="K271" s="2">
        <f t="shared" si="68"/>
        <v>0</v>
      </c>
      <c r="L271" s="2">
        <f t="shared" si="68"/>
        <v>0</v>
      </c>
      <c r="M271" s="15">
        <f t="shared" si="68"/>
        <v>0</v>
      </c>
    </row>
    <row r="272" spans="1:7" ht="12.75">
      <c r="A272" s="100" t="s">
        <v>312</v>
      </c>
      <c r="B272" s="105"/>
      <c r="E272" s="16"/>
      <c r="F272" s="16"/>
      <c r="G272" s="16"/>
    </row>
    <row r="273" spans="1:13" ht="25.5" customHeight="1">
      <c r="A273" s="154" t="s">
        <v>313</v>
      </c>
      <c r="B273" s="180"/>
      <c r="C273" s="14">
        <f aca="true" t="shared" si="69" ref="C273:C278">D273+I273</f>
        <v>84.2</v>
      </c>
      <c r="D273" s="6">
        <f aca="true" t="shared" si="70" ref="D273:D278">SUM(E273:H273)</f>
        <v>53.2</v>
      </c>
      <c r="E273" s="7">
        <f>SUM(E274:E275)</f>
        <v>51</v>
      </c>
      <c r="F273" s="2">
        <f>SUM(F274:F275)</f>
        <v>0</v>
      </c>
      <c r="G273" s="2">
        <f>SUM(G274:G275)</f>
        <v>2.2</v>
      </c>
      <c r="H273" s="4">
        <f>SUM(H274:H275)</f>
        <v>0</v>
      </c>
      <c r="I273" s="7">
        <f aca="true" t="shared" si="71" ref="I273:I278">SUM(J273:M273)</f>
        <v>31</v>
      </c>
      <c r="J273" s="2">
        <f>SUM(J274:J275)</f>
        <v>31</v>
      </c>
      <c r="K273" s="2">
        <f>SUM(K274:K275)</f>
        <v>0</v>
      </c>
      <c r="L273" s="2">
        <f>SUM(L274:L275)</f>
        <v>0</v>
      </c>
      <c r="M273" s="4">
        <f>SUM(M274:M275)</f>
        <v>0</v>
      </c>
    </row>
    <row r="274" spans="1:13" ht="25.5">
      <c r="A274" s="10" t="s">
        <v>314</v>
      </c>
      <c r="B274" s="8" t="s">
        <v>278</v>
      </c>
      <c r="C274" s="14">
        <f t="shared" si="69"/>
        <v>82.2</v>
      </c>
      <c r="D274" s="6">
        <f t="shared" si="70"/>
        <v>52.2</v>
      </c>
      <c r="E274" s="7">
        <v>50</v>
      </c>
      <c r="F274" s="2"/>
      <c r="G274" s="2">
        <v>2.2</v>
      </c>
      <c r="H274" s="4"/>
      <c r="I274" s="7">
        <f t="shared" si="71"/>
        <v>30</v>
      </c>
      <c r="J274" s="2">
        <v>30</v>
      </c>
      <c r="K274" s="2"/>
      <c r="L274" s="2"/>
      <c r="M274" s="4"/>
    </row>
    <row r="275" spans="1:13" ht="25.5">
      <c r="A275" s="10" t="s">
        <v>340</v>
      </c>
      <c r="B275" s="17" t="s">
        <v>278</v>
      </c>
      <c r="C275" s="14">
        <f t="shared" si="69"/>
        <v>2</v>
      </c>
      <c r="D275" s="6">
        <f t="shared" si="70"/>
        <v>1</v>
      </c>
      <c r="E275" s="7">
        <v>1</v>
      </c>
      <c r="F275" s="2"/>
      <c r="G275" s="2"/>
      <c r="H275" s="4"/>
      <c r="I275" s="7">
        <f t="shared" si="71"/>
        <v>1</v>
      </c>
      <c r="J275" s="2">
        <v>1</v>
      </c>
      <c r="K275" s="2"/>
      <c r="L275" s="2"/>
      <c r="M275" s="4"/>
    </row>
    <row r="276" spans="1:13" ht="13.5" customHeight="1">
      <c r="A276" s="116" t="s">
        <v>315</v>
      </c>
      <c r="B276" s="212"/>
      <c r="C276" s="14">
        <f t="shared" si="69"/>
        <v>32</v>
      </c>
      <c r="D276" s="6">
        <f t="shared" si="70"/>
        <v>16</v>
      </c>
      <c r="E276" s="7">
        <f>SUM(E277:E278)</f>
        <v>16</v>
      </c>
      <c r="F276" s="2">
        <f>SUM(F277:F278)</f>
        <v>0</v>
      </c>
      <c r="G276" s="2">
        <f>SUM(G277:G278)</f>
        <v>0</v>
      </c>
      <c r="H276" s="4">
        <f>SUM(H277:H278)</f>
        <v>0</v>
      </c>
      <c r="I276" s="7">
        <f t="shared" si="71"/>
        <v>16</v>
      </c>
      <c r="J276" s="2">
        <f>SUM(J277:J278)</f>
        <v>16</v>
      </c>
      <c r="K276" s="2">
        <f>SUM(K277:K278)</f>
        <v>0</v>
      </c>
      <c r="L276" s="2">
        <f>SUM(L277:L278)</f>
        <v>0</v>
      </c>
      <c r="M276" s="4">
        <f>SUM(M277:M278)</f>
        <v>0</v>
      </c>
    </row>
    <row r="277" spans="1:13" ht="26.25" customHeight="1">
      <c r="A277" s="10" t="s">
        <v>316</v>
      </c>
      <c r="B277" s="8" t="s">
        <v>278</v>
      </c>
      <c r="C277" s="14">
        <f t="shared" si="69"/>
        <v>24</v>
      </c>
      <c r="D277" s="6">
        <f t="shared" si="70"/>
        <v>12</v>
      </c>
      <c r="E277" s="7">
        <v>12</v>
      </c>
      <c r="F277" s="2"/>
      <c r="G277" s="2"/>
      <c r="H277" s="4"/>
      <c r="I277" s="7">
        <f t="shared" si="71"/>
        <v>12</v>
      </c>
      <c r="J277" s="2">
        <v>12</v>
      </c>
      <c r="K277" s="2"/>
      <c r="L277" s="2"/>
      <c r="M277" s="4"/>
    </row>
    <row r="278" spans="1:13" ht="26.25" customHeight="1">
      <c r="A278" s="10" t="s">
        <v>341</v>
      </c>
      <c r="B278" s="20" t="s">
        <v>278</v>
      </c>
      <c r="C278" s="14">
        <f t="shared" si="69"/>
        <v>8</v>
      </c>
      <c r="D278" s="6">
        <f t="shared" si="70"/>
        <v>4</v>
      </c>
      <c r="E278" s="7">
        <v>4</v>
      </c>
      <c r="F278" s="2"/>
      <c r="G278" s="2"/>
      <c r="H278" s="4"/>
      <c r="I278" s="7">
        <f t="shared" si="71"/>
        <v>4</v>
      </c>
      <c r="J278" s="2">
        <v>4</v>
      </c>
      <c r="K278" s="2"/>
      <c r="L278" s="2"/>
      <c r="M278" s="4"/>
    </row>
    <row r="279" spans="1:13" ht="12.75">
      <c r="A279" s="155"/>
      <c r="B279" s="105" t="s">
        <v>317</v>
      </c>
      <c r="C279" s="14">
        <f aca="true" t="shared" si="72" ref="C279:M279">C273+C276</f>
        <v>116.2</v>
      </c>
      <c r="D279" s="6">
        <f t="shared" si="72"/>
        <v>69.2</v>
      </c>
      <c r="E279" s="7">
        <f t="shared" si="72"/>
        <v>67</v>
      </c>
      <c r="F279" s="2">
        <f t="shared" si="72"/>
        <v>0</v>
      </c>
      <c r="G279" s="2">
        <f t="shared" si="72"/>
        <v>2.2</v>
      </c>
      <c r="H279" s="4">
        <f t="shared" si="72"/>
        <v>0</v>
      </c>
      <c r="I279" s="7">
        <f t="shared" si="72"/>
        <v>47</v>
      </c>
      <c r="J279" s="2">
        <f t="shared" si="72"/>
        <v>47</v>
      </c>
      <c r="K279" s="2">
        <f t="shared" si="72"/>
        <v>0</v>
      </c>
      <c r="L279" s="2">
        <f t="shared" si="72"/>
        <v>0</v>
      </c>
      <c r="M279" s="4">
        <f t="shared" si="72"/>
        <v>0</v>
      </c>
    </row>
    <row r="280" spans="1:13" ht="12.75">
      <c r="A280" s="156" t="s">
        <v>93</v>
      </c>
      <c r="B280" s="137"/>
      <c r="C280" s="14">
        <f aca="true" t="shared" si="73" ref="C280:M280">C251+C261+C267+C271+C279</f>
        <v>6614.7</v>
      </c>
      <c r="D280" s="6">
        <f t="shared" si="73"/>
        <v>2585.7</v>
      </c>
      <c r="E280" s="7">
        <f t="shared" si="73"/>
        <v>923.5</v>
      </c>
      <c r="F280" s="2">
        <f t="shared" si="73"/>
        <v>467</v>
      </c>
      <c r="G280" s="2">
        <f t="shared" si="73"/>
        <v>1195.2</v>
      </c>
      <c r="H280" s="15">
        <f t="shared" si="73"/>
        <v>0</v>
      </c>
      <c r="I280" s="19">
        <f t="shared" si="73"/>
        <v>4029</v>
      </c>
      <c r="J280" s="2">
        <f t="shared" si="73"/>
        <v>338</v>
      </c>
      <c r="K280" s="2">
        <f t="shared" si="73"/>
        <v>941</v>
      </c>
      <c r="L280" s="2">
        <f t="shared" si="73"/>
        <v>2750</v>
      </c>
      <c r="M280" s="15">
        <f t="shared" si="73"/>
        <v>0</v>
      </c>
    </row>
    <row r="281" spans="1:7" ht="12.75">
      <c r="A281" s="100" t="s">
        <v>422</v>
      </c>
      <c r="B281" s="99"/>
      <c r="E281" s="16"/>
      <c r="F281" s="16"/>
      <c r="G281" s="16"/>
    </row>
    <row r="282" spans="1:7" ht="12.75">
      <c r="A282" s="100" t="s">
        <v>170</v>
      </c>
      <c r="B282" s="99"/>
      <c r="E282" s="16"/>
      <c r="F282" s="16"/>
      <c r="G282" s="16"/>
    </row>
    <row r="283" spans="1:13" ht="15" customHeight="1">
      <c r="A283" s="78" t="s">
        <v>171</v>
      </c>
      <c r="B283" s="121"/>
      <c r="C283" s="14">
        <f aca="true" t="shared" si="74" ref="C283:C288">D283+I283</f>
        <v>4.9</v>
      </c>
      <c r="D283" s="6">
        <f aca="true" t="shared" si="75" ref="D283:D288">SUM(E283:H283)</f>
        <v>4.9</v>
      </c>
      <c r="E283" s="7">
        <f>SUM(E284:E284)</f>
        <v>4.9</v>
      </c>
      <c r="F283" s="2">
        <f>SUM(F284:F284)</f>
        <v>0</v>
      </c>
      <c r="G283" s="2">
        <f>SUM(G284:G284)</f>
        <v>0</v>
      </c>
      <c r="H283" s="4">
        <f>SUM(H284:H284)</f>
        <v>0</v>
      </c>
      <c r="I283" s="7">
        <f aca="true" t="shared" si="76" ref="I283:I288">SUM(J283:M283)</f>
        <v>0</v>
      </c>
      <c r="J283" s="2">
        <f>SUM(J284:J284)</f>
        <v>0</v>
      </c>
      <c r="K283" s="2">
        <f>SUM(K284:K284)</f>
        <v>0</v>
      </c>
      <c r="L283" s="2">
        <f>SUM(L284:L284)</f>
        <v>0</v>
      </c>
      <c r="M283" s="4">
        <f>SUM(M284:M284)</f>
        <v>0</v>
      </c>
    </row>
    <row r="284" spans="1:13" ht="27.75" customHeight="1">
      <c r="A284" s="10" t="s">
        <v>244</v>
      </c>
      <c r="B284" s="8" t="s">
        <v>218</v>
      </c>
      <c r="C284" s="14">
        <f t="shared" si="74"/>
        <v>4.9</v>
      </c>
      <c r="D284" s="6">
        <f t="shared" si="75"/>
        <v>4.9</v>
      </c>
      <c r="E284" s="7">
        <v>4.9</v>
      </c>
      <c r="F284" s="2"/>
      <c r="G284" s="2"/>
      <c r="H284" s="4"/>
      <c r="I284" s="7">
        <f t="shared" si="76"/>
        <v>0</v>
      </c>
      <c r="J284" s="2"/>
      <c r="K284" s="2"/>
      <c r="L284" s="2"/>
      <c r="M284" s="4"/>
    </row>
    <row r="285" spans="1:13" ht="14.25" customHeight="1">
      <c r="A285" s="78" t="s">
        <v>283</v>
      </c>
      <c r="B285" s="121"/>
      <c r="C285" s="14">
        <f t="shared" si="74"/>
        <v>1850</v>
      </c>
      <c r="D285" s="6">
        <f t="shared" si="75"/>
        <v>850</v>
      </c>
      <c r="E285" s="7">
        <f>SUM(E286)</f>
        <v>250</v>
      </c>
      <c r="F285" s="2">
        <f>SUM(F286)</f>
        <v>0</v>
      </c>
      <c r="G285" s="2">
        <f>SUM(G286)</f>
        <v>0</v>
      </c>
      <c r="H285" s="4">
        <f>SUM(H286)</f>
        <v>600</v>
      </c>
      <c r="I285" s="7">
        <f t="shared" si="76"/>
        <v>1000</v>
      </c>
      <c r="J285" s="2">
        <f>SUM(J286)</f>
        <v>300</v>
      </c>
      <c r="K285" s="2">
        <f>SUM(K286)</f>
        <v>0</v>
      </c>
      <c r="L285" s="2">
        <f>SUM(L286)</f>
        <v>0</v>
      </c>
      <c r="M285" s="4">
        <f>SUM(M286)</f>
        <v>700</v>
      </c>
    </row>
    <row r="286" spans="1:13" ht="25.5" customHeight="1">
      <c r="A286" s="10" t="s">
        <v>289</v>
      </c>
      <c r="B286" s="8" t="s">
        <v>375</v>
      </c>
      <c r="C286" s="14">
        <f t="shared" si="74"/>
        <v>1850</v>
      </c>
      <c r="D286" s="6">
        <f t="shared" si="75"/>
        <v>850</v>
      </c>
      <c r="E286" s="7">
        <v>250</v>
      </c>
      <c r="F286" s="2"/>
      <c r="G286" s="2"/>
      <c r="H286" s="4">
        <v>600</v>
      </c>
      <c r="I286" s="7">
        <f t="shared" si="76"/>
        <v>1000</v>
      </c>
      <c r="J286" s="2">
        <v>300</v>
      </c>
      <c r="K286" s="2"/>
      <c r="L286" s="2"/>
      <c r="M286" s="4">
        <v>700</v>
      </c>
    </row>
    <row r="287" spans="1:13" ht="26.25" customHeight="1">
      <c r="A287" s="78" t="s">
        <v>284</v>
      </c>
      <c r="B287" s="121"/>
      <c r="C287" s="14">
        <f t="shared" si="74"/>
        <v>100</v>
      </c>
      <c r="D287" s="6">
        <f t="shared" si="75"/>
        <v>50</v>
      </c>
      <c r="E287" s="7">
        <f>SUM(E288:E288)</f>
        <v>50</v>
      </c>
      <c r="F287" s="2">
        <f>SUM(F288:F288)</f>
        <v>0</v>
      </c>
      <c r="G287" s="2">
        <f>SUM(G288:G288)</f>
        <v>0</v>
      </c>
      <c r="H287" s="4">
        <f>SUM(H288:H288)</f>
        <v>0</v>
      </c>
      <c r="I287" s="7">
        <f t="shared" si="76"/>
        <v>50</v>
      </c>
      <c r="J287" s="2">
        <f>SUM(J288:J288)</f>
        <v>50</v>
      </c>
      <c r="K287" s="2">
        <f>SUM(K288:K288)</f>
        <v>0</v>
      </c>
      <c r="L287" s="2">
        <f>SUM(L288:L288)</f>
        <v>0</v>
      </c>
      <c r="M287" s="4">
        <f>SUM(M288:M288)</f>
        <v>0</v>
      </c>
    </row>
    <row r="288" spans="1:13" ht="15.75" customHeight="1">
      <c r="A288" s="10" t="s">
        <v>285</v>
      </c>
      <c r="B288" s="8" t="s">
        <v>118</v>
      </c>
      <c r="C288" s="14">
        <f t="shared" si="74"/>
        <v>100</v>
      </c>
      <c r="D288" s="6">
        <f t="shared" si="75"/>
        <v>50</v>
      </c>
      <c r="E288" s="7">
        <v>50</v>
      </c>
      <c r="F288" s="2"/>
      <c r="G288" s="2"/>
      <c r="H288" s="4"/>
      <c r="I288" s="7">
        <f t="shared" si="76"/>
        <v>50</v>
      </c>
      <c r="J288" s="2">
        <v>50</v>
      </c>
      <c r="K288" s="2"/>
      <c r="L288" s="2"/>
      <c r="M288" s="4"/>
    </row>
    <row r="289" spans="1:13" ht="12.75">
      <c r="A289" s="21"/>
      <c r="B289" s="22" t="s">
        <v>98</v>
      </c>
      <c r="C289" s="14">
        <f aca="true" t="shared" si="77" ref="C289:M289">C283+C285+C287</f>
        <v>1954.9</v>
      </c>
      <c r="D289" s="6">
        <f t="shared" si="77"/>
        <v>904.9</v>
      </c>
      <c r="E289" s="7">
        <f t="shared" si="77"/>
        <v>304.9</v>
      </c>
      <c r="F289" s="2">
        <f t="shared" si="77"/>
        <v>0</v>
      </c>
      <c r="G289" s="2">
        <f t="shared" si="77"/>
        <v>0</v>
      </c>
      <c r="H289" s="15">
        <f t="shared" si="77"/>
        <v>600</v>
      </c>
      <c r="I289" s="19">
        <f t="shared" si="77"/>
        <v>1050</v>
      </c>
      <c r="J289" s="2">
        <f t="shared" si="77"/>
        <v>350</v>
      </c>
      <c r="K289" s="2">
        <f t="shared" si="77"/>
        <v>0</v>
      </c>
      <c r="L289" s="2">
        <f t="shared" si="77"/>
        <v>0</v>
      </c>
      <c r="M289" s="15">
        <f t="shared" si="77"/>
        <v>700</v>
      </c>
    </row>
    <row r="290" spans="1:7" ht="12.75">
      <c r="A290" s="100" t="s">
        <v>172</v>
      </c>
      <c r="B290" s="99"/>
      <c r="E290" s="16"/>
      <c r="F290" s="16"/>
      <c r="G290" s="16"/>
    </row>
    <row r="291" spans="1:13" ht="15" customHeight="1">
      <c r="A291" s="65" t="s">
        <v>252</v>
      </c>
      <c r="B291" s="157"/>
      <c r="C291" s="14">
        <f aca="true" t="shared" si="78" ref="C291:C302">D291+I291</f>
        <v>1186.6</v>
      </c>
      <c r="D291" s="6">
        <f aca="true" t="shared" si="79" ref="D291:D302">SUM(E291:H291)</f>
        <v>706.6</v>
      </c>
      <c r="E291" s="7">
        <f>SUM(E292:E302)</f>
        <v>401.6</v>
      </c>
      <c r="F291" s="2">
        <f>SUM(F292:F302)</f>
        <v>300</v>
      </c>
      <c r="G291" s="2">
        <f>SUM(G292:G302)</f>
        <v>5</v>
      </c>
      <c r="H291" s="4">
        <f>SUM(H292:H302)</f>
        <v>0</v>
      </c>
      <c r="I291" s="7">
        <f aca="true" t="shared" si="80" ref="I291:I302">SUM(J291:M291)</f>
        <v>480</v>
      </c>
      <c r="J291" s="2">
        <f>SUM(J292:J302)</f>
        <v>130</v>
      </c>
      <c r="K291" s="2">
        <f>SUM(K292:K302)</f>
        <v>350</v>
      </c>
      <c r="L291" s="2">
        <f>SUM(L292:L302)</f>
        <v>0</v>
      </c>
      <c r="M291" s="4">
        <f>SUM(M292:M302)</f>
        <v>0</v>
      </c>
    </row>
    <row r="292" spans="1:13" ht="28.5" customHeight="1">
      <c r="A292" s="10" t="s">
        <v>173</v>
      </c>
      <c r="B292" s="8" t="s">
        <v>329</v>
      </c>
      <c r="C292" s="14">
        <f t="shared" si="78"/>
        <v>108</v>
      </c>
      <c r="D292" s="6">
        <f t="shared" si="79"/>
        <v>28</v>
      </c>
      <c r="E292" s="7">
        <v>28</v>
      </c>
      <c r="F292" s="2"/>
      <c r="G292" s="2"/>
      <c r="H292" s="4"/>
      <c r="I292" s="7">
        <f t="shared" si="80"/>
        <v>80</v>
      </c>
      <c r="J292" s="2">
        <v>80</v>
      </c>
      <c r="K292" s="2"/>
      <c r="L292" s="2"/>
      <c r="M292" s="4"/>
    </row>
    <row r="293" spans="1:13" ht="15.75" customHeight="1">
      <c r="A293" s="10" t="s">
        <v>220</v>
      </c>
      <c r="B293" s="8" t="s">
        <v>223</v>
      </c>
      <c r="C293" s="14">
        <f t="shared" si="78"/>
        <v>820</v>
      </c>
      <c r="D293" s="6">
        <f t="shared" si="79"/>
        <v>470</v>
      </c>
      <c r="E293" s="7">
        <v>170</v>
      </c>
      <c r="F293" s="2">
        <v>300</v>
      </c>
      <c r="G293" s="2"/>
      <c r="H293" s="4"/>
      <c r="I293" s="7">
        <f t="shared" si="80"/>
        <v>350</v>
      </c>
      <c r="J293" s="2"/>
      <c r="K293" s="2">
        <v>350</v>
      </c>
      <c r="L293" s="2"/>
      <c r="M293" s="4"/>
    </row>
    <row r="294" spans="1:13" ht="25.5">
      <c r="A294" s="10" t="s">
        <v>332</v>
      </c>
      <c r="B294" s="8" t="s">
        <v>188</v>
      </c>
      <c r="C294" s="14">
        <f t="shared" si="78"/>
        <v>2.8</v>
      </c>
      <c r="D294" s="6">
        <f t="shared" si="79"/>
        <v>2.8</v>
      </c>
      <c r="E294" s="7">
        <v>2.8</v>
      </c>
      <c r="F294" s="2"/>
      <c r="G294" s="2"/>
      <c r="H294" s="4"/>
      <c r="I294" s="7">
        <f t="shared" si="80"/>
        <v>0</v>
      </c>
      <c r="J294" s="2"/>
      <c r="K294" s="2"/>
      <c r="L294" s="2"/>
      <c r="M294" s="4"/>
    </row>
    <row r="295" spans="1:13" ht="25.5">
      <c r="A295" s="10" t="s">
        <v>330</v>
      </c>
      <c r="B295" s="8" t="s">
        <v>188</v>
      </c>
      <c r="C295" s="14">
        <f t="shared" si="78"/>
        <v>5</v>
      </c>
      <c r="D295" s="6">
        <f t="shared" si="79"/>
        <v>5</v>
      </c>
      <c r="E295" s="7">
        <v>5</v>
      </c>
      <c r="F295" s="2"/>
      <c r="G295" s="2"/>
      <c r="H295" s="4"/>
      <c r="I295" s="7">
        <f t="shared" si="80"/>
        <v>0</v>
      </c>
      <c r="J295" s="2"/>
      <c r="K295" s="2"/>
      <c r="L295" s="2"/>
      <c r="M295" s="4"/>
    </row>
    <row r="296" spans="1:13" ht="25.5" customHeight="1">
      <c r="A296" s="10" t="s">
        <v>198</v>
      </c>
      <c r="B296" s="8" t="s">
        <v>199</v>
      </c>
      <c r="C296" s="14">
        <f t="shared" si="78"/>
        <v>6.8</v>
      </c>
      <c r="D296" s="6">
        <f t="shared" si="79"/>
        <v>6.8</v>
      </c>
      <c r="E296" s="7">
        <v>6.8</v>
      </c>
      <c r="F296" s="2"/>
      <c r="G296" s="2"/>
      <c r="H296" s="4"/>
      <c r="I296" s="7">
        <f t="shared" si="80"/>
        <v>0</v>
      </c>
      <c r="J296" s="2"/>
      <c r="K296" s="2"/>
      <c r="L296" s="2"/>
      <c r="M296" s="4"/>
    </row>
    <row r="297" spans="1:13" ht="27.75" customHeight="1">
      <c r="A297" s="10" t="s">
        <v>277</v>
      </c>
      <c r="B297" s="8" t="s">
        <v>203</v>
      </c>
      <c r="C297" s="14">
        <f t="shared" si="78"/>
        <v>2</v>
      </c>
      <c r="D297" s="6">
        <f t="shared" si="79"/>
        <v>2</v>
      </c>
      <c r="E297" s="7">
        <v>2</v>
      </c>
      <c r="F297" s="2"/>
      <c r="G297" s="2"/>
      <c r="H297" s="4"/>
      <c r="I297" s="7">
        <f t="shared" si="80"/>
        <v>0</v>
      </c>
      <c r="J297" s="2"/>
      <c r="K297" s="2"/>
      <c r="L297" s="2"/>
      <c r="M297" s="4"/>
    </row>
    <row r="298" spans="1:13" ht="25.5">
      <c r="A298" s="10" t="s">
        <v>331</v>
      </c>
      <c r="B298" s="8" t="s">
        <v>181</v>
      </c>
      <c r="C298" s="14">
        <f t="shared" si="78"/>
        <v>3</v>
      </c>
      <c r="D298" s="6">
        <f t="shared" si="79"/>
        <v>3</v>
      </c>
      <c r="E298" s="7">
        <v>3</v>
      </c>
      <c r="F298" s="2"/>
      <c r="G298" s="2"/>
      <c r="H298" s="4"/>
      <c r="I298" s="7">
        <f t="shared" si="80"/>
        <v>0</v>
      </c>
      <c r="J298" s="2"/>
      <c r="K298" s="2"/>
      <c r="L298" s="2"/>
      <c r="M298" s="4"/>
    </row>
    <row r="299" spans="1:13" ht="25.5">
      <c r="A299" s="10" t="s">
        <v>22</v>
      </c>
      <c r="B299" s="8" t="s">
        <v>375</v>
      </c>
      <c r="C299" s="14">
        <f t="shared" si="78"/>
        <v>100</v>
      </c>
      <c r="D299" s="6">
        <f t="shared" si="79"/>
        <v>50</v>
      </c>
      <c r="E299" s="7">
        <v>50</v>
      </c>
      <c r="F299" s="2"/>
      <c r="G299" s="2"/>
      <c r="H299" s="4"/>
      <c r="I299" s="7">
        <f t="shared" si="80"/>
        <v>50</v>
      </c>
      <c r="J299" s="2">
        <v>50</v>
      </c>
      <c r="K299" s="2"/>
      <c r="L299" s="2"/>
      <c r="M299" s="4"/>
    </row>
    <row r="300" spans="1:13" ht="25.5">
      <c r="A300" s="10" t="s">
        <v>23</v>
      </c>
      <c r="B300" s="17" t="s">
        <v>329</v>
      </c>
      <c r="C300" s="14">
        <f t="shared" si="78"/>
        <v>75</v>
      </c>
      <c r="D300" s="6">
        <f t="shared" si="79"/>
        <v>75</v>
      </c>
      <c r="E300" s="7">
        <v>75</v>
      </c>
      <c r="F300" s="2"/>
      <c r="G300" s="2"/>
      <c r="H300" s="15"/>
      <c r="I300" s="7">
        <f t="shared" si="80"/>
        <v>0</v>
      </c>
      <c r="J300" s="2"/>
      <c r="K300" s="2"/>
      <c r="L300" s="2"/>
      <c r="M300" s="15"/>
    </row>
    <row r="301" spans="1:12" ht="25.5">
      <c r="A301" s="10" t="s">
        <v>24</v>
      </c>
      <c r="B301" s="17" t="s">
        <v>329</v>
      </c>
      <c r="C301" s="14">
        <f t="shared" si="78"/>
        <v>59</v>
      </c>
      <c r="D301" s="6">
        <f t="shared" si="79"/>
        <v>59</v>
      </c>
      <c r="E301" s="7">
        <v>59</v>
      </c>
      <c r="F301" s="2"/>
      <c r="G301" s="2"/>
      <c r="H301" s="15"/>
      <c r="I301" s="7">
        <f t="shared" si="80"/>
        <v>0</v>
      </c>
      <c r="J301" s="2"/>
      <c r="K301" s="2"/>
      <c r="L301" s="2"/>
    </row>
    <row r="302" spans="1:13" ht="25.5">
      <c r="A302" s="10" t="s">
        <v>25</v>
      </c>
      <c r="B302" s="17" t="s">
        <v>276</v>
      </c>
      <c r="C302" s="14">
        <f t="shared" si="78"/>
        <v>5</v>
      </c>
      <c r="D302" s="6">
        <f t="shared" si="79"/>
        <v>5</v>
      </c>
      <c r="E302" s="7"/>
      <c r="F302" s="2"/>
      <c r="G302" s="2">
        <v>5</v>
      </c>
      <c r="H302" s="4"/>
      <c r="I302" s="7">
        <f t="shared" si="80"/>
        <v>0</v>
      </c>
      <c r="J302" s="2"/>
      <c r="K302" s="2"/>
      <c r="L302" s="2"/>
      <c r="M302" s="4"/>
    </row>
    <row r="303" spans="1:13" ht="12.75">
      <c r="A303" s="100"/>
      <c r="B303" s="105" t="s">
        <v>141</v>
      </c>
      <c r="C303" s="12">
        <f>C291</f>
        <v>1186.6</v>
      </c>
      <c r="D303" s="5">
        <f aca="true" t="shared" si="81" ref="D303:M303">D291</f>
        <v>706.6</v>
      </c>
      <c r="E303" s="7">
        <f t="shared" si="81"/>
        <v>401.6</v>
      </c>
      <c r="F303" s="2">
        <f t="shared" si="81"/>
        <v>300</v>
      </c>
      <c r="G303" s="2">
        <f t="shared" si="81"/>
        <v>5</v>
      </c>
      <c r="H303" s="13">
        <f t="shared" si="81"/>
        <v>0</v>
      </c>
      <c r="I303" s="16">
        <f t="shared" si="81"/>
        <v>480</v>
      </c>
      <c r="J303" s="2">
        <f t="shared" si="81"/>
        <v>130</v>
      </c>
      <c r="K303" s="2">
        <f t="shared" si="81"/>
        <v>350</v>
      </c>
      <c r="L303" s="2">
        <f t="shared" si="81"/>
        <v>0</v>
      </c>
      <c r="M303" s="13">
        <f t="shared" si="81"/>
        <v>0</v>
      </c>
    </row>
    <row r="304" spans="1:13" ht="12.75">
      <c r="A304" s="81" t="s">
        <v>94</v>
      </c>
      <c r="B304" s="108"/>
      <c r="C304" s="14">
        <f aca="true" t="shared" si="82" ref="C304:M304">C289+C303</f>
        <v>3141.5</v>
      </c>
      <c r="D304" s="6">
        <f t="shared" si="82"/>
        <v>1611.5</v>
      </c>
      <c r="E304" s="7">
        <f t="shared" si="82"/>
        <v>706.5</v>
      </c>
      <c r="F304" s="2">
        <f t="shared" si="82"/>
        <v>300</v>
      </c>
      <c r="G304" s="2">
        <f t="shared" si="82"/>
        <v>5</v>
      </c>
      <c r="H304" s="15">
        <f t="shared" si="82"/>
        <v>600</v>
      </c>
      <c r="I304" s="19">
        <f t="shared" si="82"/>
        <v>1530</v>
      </c>
      <c r="J304" s="2">
        <f t="shared" si="82"/>
        <v>480</v>
      </c>
      <c r="K304" s="2">
        <f t="shared" si="82"/>
        <v>350</v>
      </c>
      <c r="L304" s="2">
        <f t="shared" si="82"/>
        <v>0</v>
      </c>
      <c r="M304" s="15">
        <f t="shared" si="82"/>
        <v>700</v>
      </c>
    </row>
    <row r="305" spans="1:7" ht="12.75">
      <c r="A305" s="100" t="s">
        <v>423</v>
      </c>
      <c r="B305" s="99"/>
      <c r="E305" s="16"/>
      <c r="F305" s="16"/>
      <c r="G305" s="16"/>
    </row>
    <row r="306" spans="1:7" ht="12.75">
      <c r="A306" s="100" t="s">
        <v>174</v>
      </c>
      <c r="B306" s="99"/>
      <c r="E306" s="16"/>
      <c r="F306" s="16"/>
      <c r="G306" s="16"/>
    </row>
    <row r="307" spans="1:13" ht="27.75" customHeight="1">
      <c r="A307" s="78" t="s">
        <v>175</v>
      </c>
      <c r="B307" s="79"/>
      <c r="C307" s="14">
        <f aca="true" t="shared" si="83" ref="C307:C316">D307+I307</f>
        <v>7.5</v>
      </c>
      <c r="D307" s="6">
        <f aca="true" t="shared" si="84" ref="D307:D316">SUM(E307:H307)</f>
        <v>7.5</v>
      </c>
      <c r="E307" s="7">
        <f>SUM(E308)</f>
        <v>7.5</v>
      </c>
      <c r="F307" s="2">
        <f>SUM(F308)</f>
        <v>0</v>
      </c>
      <c r="G307" s="2">
        <f>SUM(G308)</f>
        <v>0</v>
      </c>
      <c r="H307" s="4">
        <f>SUM(H308)</f>
        <v>0</v>
      </c>
      <c r="I307" s="7">
        <f aca="true" t="shared" si="85" ref="I307:I316">SUM(J307:M307)</f>
        <v>0</v>
      </c>
      <c r="J307" s="2">
        <f>SUM(J308)</f>
        <v>0</v>
      </c>
      <c r="K307" s="2">
        <f>SUM(K308)</f>
        <v>0</v>
      </c>
      <c r="L307" s="2">
        <f>SUM(L308)</f>
        <v>0</v>
      </c>
      <c r="M307" s="4">
        <f>SUM(M308)</f>
        <v>0</v>
      </c>
    </row>
    <row r="308" spans="1:13" ht="25.5" customHeight="1">
      <c r="A308" s="10" t="s">
        <v>279</v>
      </c>
      <c r="B308" s="8" t="s">
        <v>276</v>
      </c>
      <c r="C308" s="14">
        <f t="shared" si="83"/>
        <v>7.5</v>
      </c>
      <c r="D308" s="6">
        <f t="shared" si="84"/>
        <v>7.5</v>
      </c>
      <c r="E308" s="7">
        <v>7.5</v>
      </c>
      <c r="F308" s="2"/>
      <c r="G308" s="2"/>
      <c r="H308" s="4"/>
      <c r="I308" s="7">
        <f t="shared" si="85"/>
        <v>0</v>
      </c>
      <c r="J308" s="2"/>
      <c r="K308" s="2"/>
      <c r="L308" s="2"/>
      <c r="M308" s="4"/>
    </row>
    <row r="309" spans="1:13" ht="13.5" customHeight="1">
      <c r="A309" s="78" t="s">
        <v>370</v>
      </c>
      <c r="B309" s="158"/>
      <c r="C309" s="14">
        <f t="shared" si="83"/>
        <v>3040</v>
      </c>
      <c r="D309" s="6">
        <f t="shared" si="84"/>
        <v>40</v>
      </c>
      <c r="E309" s="7">
        <f>E310</f>
        <v>40</v>
      </c>
      <c r="F309" s="2">
        <f>F310</f>
        <v>0</v>
      </c>
      <c r="G309" s="2">
        <f>G310</f>
        <v>0</v>
      </c>
      <c r="H309" s="4">
        <f>H310</f>
        <v>0</v>
      </c>
      <c r="I309" s="7">
        <f t="shared" si="85"/>
        <v>3000</v>
      </c>
      <c r="J309" s="2">
        <f>SUM(J310)</f>
        <v>450</v>
      </c>
      <c r="K309" s="2">
        <f>SUM(K310)</f>
        <v>0</v>
      </c>
      <c r="L309" s="2">
        <f>SUM(L310)</f>
        <v>2550</v>
      </c>
      <c r="M309" s="4">
        <f>SUM(M310)</f>
        <v>0</v>
      </c>
    </row>
    <row r="310" spans="1:13" ht="27.75" customHeight="1">
      <c r="A310" s="10" t="s">
        <v>371</v>
      </c>
      <c r="B310" s="17" t="s">
        <v>276</v>
      </c>
      <c r="C310" s="14">
        <f t="shared" si="83"/>
        <v>3040</v>
      </c>
      <c r="D310" s="6">
        <f t="shared" si="84"/>
        <v>40</v>
      </c>
      <c r="E310" s="7">
        <v>40</v>
      </c>
      <c r="F310" s="2"/>
      <c r="G310" s="2"/>
      <c r="H310" s="4"/>
      <c r="I310" s="7">
        <f t="shared" si="85"/>
        <v>3000</v>
      </c>
      <c r="J310" s="2">
        <v>450</v>
      </c>
      <c r="K310" s="2"/>
      <c r="L310" s="2">
        <v>2550</v>
      </c>
      <c r="M310" s="4"/>
    </row>
    <row r="311" spans="1:13" ht="14.25" customHeight="1" hidden="1">
      <c r="A311" s="78" t="s">
        <v>344</v>
      </c>
      <c r="B311" s="79"/>
      <c r="C311" s="14">
        <f t="shared" si="83"/>
        <v>30</v>
      </c>
      <c r="D311" s="6">
        <f t="shared" si="84"/>
        <v>0</v>
      </c>
      <c r="E311" s="7">
        <f>SUM(E312:E312)</f>
        <v>0</v>
      </c>
      <c r="F311" s="2">
        <f>SUM(F312:F312)</f>
        <v>0</v>
      </c>
      <c r="G311" s="2">
        <f>SUM(G312:G312)</f>
        <v>0</v>
      </c>
      <c r="H311" s="4">
        <f>SUM(H312:H312)</f>
        <v>0</v>
      </c>
      <c r="I311" s="7">
        <f t="shared" si="85"/>
        <v>30</v>
      </c>
      <c r="J311" s="2">
        <f>SUM(J312:J312)</f>
        <v>30</v>
      </c>
      <c r="K311" s="2">
        <f>SUM(K312:K312)</f>
        <v>0</v>
      </c>
      <c r="L311" s="2">
        <f>SUM(L312:L312)</f>
        <v>0</v>
      </c>
      <c r="M311" s="4">
        <f>SUM(M312:M312)</f>
        <v>0</v>
      </c>
    </row>
    <row r="312" spans="1:13" ht="25.5" customHeight="1" hidden="1">
      <c r="A312" s="10" t="s">
        <v>345</v>
      </c>
      <c r="B312" s="17" t="s">
        <v>124</v>
      </c>
      <c r="C312" s="14">
        <f t="shared" si="83"/>
        <v>30</v>
      </c>
      <c r="D312" s="6">
        <f t="shared" si="84"/>
        <v>0</v>
      </c>
      <c r="E312" s="7"/>
      <c r="F312" s="2"/>
      <c r="G312" s="2"/>
      <c r="H312" s="4"/>
      <c r="I312" s="7">
        <f t="shared" si="85"/>
        <v>30</v>
      </c>
      <c r="J312" s="2">
        <v>30</v>
      </c>
      <c r="K312" s="2"/>
      <c r="L312" s="2"/>
      <c r="M312" s="4"/>
    </row>
    <row r="313" spans="1:13" ht="12.75">
      <c r="A313" s="78" t="s">
        <v>194</v>
      </c>
      <c r="B313" s="107"/>
      <c r="C313" s="14">
        <f t="shared" si="83"/>
        <v>23</v>
      </c>
      <c r="D313" s="6">
        <f t="shared" si="84"/>
        <v>14</v>
      </c>
      <c r="E313" s="7">
        <f>SUM(E314:E316)</f>
        <v>14</v>
      </c>
      <c r="F313" s="2">
        <f>SUM(F314:F316)</f>
        <v>0</v>
      </c>
      <c r="G313" s="2">
        <f>SUM(G314:G316)</f>
        <v>0</v>
      </c>
      <c r="H313" s="4">
        <f>SUM(H314:H316)</f>
        <v>0</v>
      </c>
      <c r="I313" s="7">
        <f t="shared" si="85"/>
        <v>9</v>
      </c>
      <c r="J313" s="2">
        <f>SUM(J314:J316)</f>
        <v>9</v>
      </c>
      <c r="K313" s="2">
        <f>SUM(K314:K316)</f>
        <v>0</v>
      </c>
      <c r="L313" s="2">
        <f>SUM(L314:L316)</f>
        <v>0</v>
      </c>
      <c r="M313" s="4">
        <f>SUM(M314:M316)</f>
        <v>0</v>
      </c>
    </row>
    <row r="314" spans="1:13" ht="25.5" customHeight="1">
      <c r="A314" s="10" t="s">
        <v>195</v>
      </c>
      <c r="B314" s="8" t="s">
        <v>181</v>
      </c>
      <c r="C314" s="14">
        <f t="shared" si="83"/>
        <v>5</v>
      </c>
      <c r="D314" s="6">
        <f t="shared" si="84"/>
        <v>5</v>
      </c>
      <c r="E314" s="7">
        <v>5</v>
      </c>
      <c r="F314" s="2"/>
      <c r="G314" s="2"/>
      <c r="H314" s="4"/>
      <c r="I314" s="7">
        <f t="shared" si="85"/>
        <v>0</v>
      </c>
      <c r="J314" s="2"/>
      <c r="K314" s="2"/>
      <c r="L314" s="2"/>
      <c r="M314" s="4"/>
    </row>
    <row r="315" spans="1:13" ht="26.25" customHeight="1">
      <c r="A315" s="10" t="s">
        <v>26</v>
      </c>
      <c r="B315" s="8" t="s">
        <v>217</v>
      </c>
      <c r="C315" s="14">
        <f t="shared" si="83"/>
        <v>2</v>
      </c>
      <c r="D315" s="6">
        <f t="shared" si="84"/>
        <v>1</v>
      </c>
      <c r="E315" s="7">
        <v>1</v>
      </c>
      <c r="F315" s="2"/>
      <c r="G315" s="2"/>
      <c r="H315" s="15"/>
      <c r="I315" s="7">
        <f t="shared" si="85"/>
        <v>1</v>
      </c>
      <c r="J315" s="2">
        <v>1</v>
      </c>
      <c r="K315" s="2"/>
      <c r="L315" s="2"/>
      <c r="M315" s="15"/>
    </row>
    <row r="316" spans="1:13" ht="26.25" customHeight="1">
      <c r="A316" s="10" t="s">
        <v>27</v>
      </c>
      <c r="B316" s="8" t="s">
        <v>217</v>
      </c>
      <c r="C316" s="14">
        <f t="shared" si="83"/>
        <v>16</v>
      </c>
      <c r="D316" s="6">
        <f t="shared" si="84"/>
        <v>8</v>
      </c>
      <c r="E316" s="7">
        <v>8</v>
      </c>
      <c r="F316" s="2"/>
      <c r="G316" s="2"/>
      <c r="H316" s="15"/>
      <c r="I316" s="7">
        <f t="shared" si="85"/>
        <v>8</v>
      </c>
      <c r="J316" s="2">
        <v>8</v>
      </c>
      <c r="K316" s="2"/>
      <c r="L316" s="2"/>
      <c r="M316" s="15"/>
    </row>
    <row r="317" spans="1:13" ht="12.75">
      <c r="A317" s="21"/>
      <c r="B317" s="93" t="s">
        <v>101</v>
      </c>
      <c r="C317" s="14">
        <f>C307+C309+C311+C313</f>
        <v>3100.5</v>
      </c>
      <c r="D317" s="6">
        <f aca="true" t="shared" si="86" ref="D317:M317">D307+D309+D311+D313</f>
        <v>61.5</v>
      </c>
      <c r="E317" s="7">
        <f t="shared" si="86"/>
        <v>61.5</v>
      </c>
      <c r="F317" s="2">
        <f t="shared" si="86"/>
        <v>0</v>
      </c>
      <c r="G317" s="2">
        <f t="shared" si="86"/>
        <v>0</v>
      </c>
      <c r="H317" s="15">
        <f t="shared" si="86"/>
        <v>0</v>
      </c>
      <c r="I317" s="19">
        <f t="shared" si="86"/>
        <v>3039</v>
      </c>
      <c r="J317" s="2">
        <f t="shared" si="86"/>
        <v>489</v>
      </c>
      <c r="K317" s="2">
        <f t="shared" si="86"/>
        <v>0</v>
      </c>
      <c r="L317" s="2">
        <f t="shared" si="86"/>
        <v>2550</v>
      </c>
      <c r="M317" s="15">
        <f t="shared" si="86"/>
        <v>0</v>
      </c>
    </row>
    <row r="318" spans="1:13" ht="12.75">
      <c r="A318" s="21" t="s">
        <v>176</v>
      </c>
      <c r="B318" s="137"/>
      <c r="C318" s="14"/>
      <c r="D318" s="6"/>
      <c r="E318" s="19"/>
      <c r="F318" s="19"/>
      <c r="G318" s="19"/>
      <c r="H318" s="15"/>
      <c r="I318" s="19"/>
      <c r="J318" s="19"/>
      <c r="K318" s="19"/>
      <c r="L318" s="19"/>
      <c r="M318" s="15"/>
    </row>
    <row r="319" spans="1:13" ht="15" customHeight="1">
      <c r="A319" s="116" t="s">
        <v>177</v>
      </c>
      <c r="B319" s="165"/>
      <c r="C319" s="14">
        <f>D319+I319</f>
        <v>85</v>
      </c>
      <c r="D319" s="6">
        <f>SUM(E319:H319)</f>
        <v>85</v>
      </c>
      <c r="E319" s="7">
        <f>SUM(E320:E320)</f>
        <v>85</v>
      </c>
      <c r="F319" s="2">
        <f>SUM(F320:F320)</f>
        <v>0</v>
      </c>
      <c r="G319" s="2">
        <f>SUM(G320:G320)</f>
        <v>0</v>
      </c>
      <c r="H319" s="4">
        <f>SUM(H320:H320)</f>
        <v>0</v>
      </c>
      <c r="I319" s="7">
        <f>SUM(J319:M319)</f>
        <v>0</v>
      </c>
      <c r="J319" s="2">
        <f>SUM(J320:J320)</f>
        <v>0</v>
      </c>
      <c r="K319" s="2">
        <f>SUM(K320:K320)</f>
        <v>0</v>
      </c>
      <c r="L319" s="2">
        <f>SUM(L320:L320)</f>
        <v>0</v>
      </c>
      <c r="M319" s="4">
        <f>SUM(M320:M320)</f>
        <v>0</v>
      </c>
    </row>
    <row r="320" spans="1:13" ht="24.75" customHeight="1">
      <c r="A320" s="10" t="s">
        <v>64</v>
      </c>
      <c r="B320" s="104" t="s">
        <v>218</v>
      </c>
      <c r="C320" s="14">
        <f>D320+I320</f>
        <v>85</v>
      </c>
      <c r="D320" s="6">
        <f>SUM(E320:H320)</f>
        <v>85</v>
      </c>
      <c r="E320" s="7">
        <v>85</v>
      </c>
      <c r="F320" s="2"/>
      <c r="G320" s="2"/>
      <c r="H320" s="4"/>
      <c r="I320" s="7">
        <f>SUM(J320:M320)</f>
        <v>0</v>
      </c>
      <c r="J320" s="2"/>
      <c r="K320" s="2"/>
      <c r="L320" s="2"/>
      <c r="M320" s="4"/>
    </row>
    <row r="321" spans="1:13" ht="12.75" hidden="1">
      <c r="A321" s="78" t="s">
        <v>178</v>
      </c>
      <c r="B321" s="158"/>
      <c r="C321" s="14">
        <f>D321+I321</f>
        <v>1560</v>
      </c>
      <c r="D321" s="6">
        <f>SUM(E321:H321)</f>
        <v>0</v>
      </c>
      <c r="E321" s="7">
        <f>SUM(E322:E323)</f>
        <v>0</v>
      </c>
      <c r="F321" s="2">
        <f>SUM(F322:F323)</f>
        <v>0</v>
      </c>
      <c r="G321" s="2">
        <f>SUM(G322:G323)</f>
        <v>0</v>
      </c>
      <c r="H321" s="4">
        <f>SUM(H322:H323)</f>
        <v>0</v>
      </c>
      <c r="I321" s="7">
        <f>SUM(J321:M321)</f>
        <v>1560</v>
      </c>
      <c r="J321" s="2">
        <f>SUM(J322:J323)</f>
        <v>130</v>
      </c>
      <c r="K321" s="2">
        <f>SUM(K322:K323)</f>
        <v>250</v>
      </c>
      <c r="L321" s="2">
        <f>SUM(L322:L323)</f>
        <v>1180</v>
      </c>
      <c r="M321" s="4">
        <f>SUM(M322:M323)</f>
        <v>0</v>
      </c>
    </row>
    <row r="322" spans="1:13" ht="25.5" customHeight="1" hidden="1">
      <c r="A322" s="10" t="s">
        <v>207</v>
      </c>
      <c r="B322" s="20" t="s">
        <v>118</v>
      </c>
      <c r="C322" s="14">
        <f>D322+I322</f>
        <v>1360</v>
      </c>
      <c r="D322" s="6">
        <f>SUM(E322:H322)</f>
        <v>0</v>
      </c>
      <c r="E322" s="7"/>
      <c r="F322" s="2"/>
      <c r="G322" s="2"/>
      <c r="H322" s="4"/>
      <c r="I322" s="7">
        <f>SUM(J322:M322)</f>
        <v>1360</v>
      </c>
      <c r="J322" s="2">
        <v>110</v>
      </c>
      <c r="K322" s="2">
        <v>250</v>
      </c>
      <c r="L322" s="2">
        <v>1000</v>
      </c>
      <c r="M322" s="4"/>
    </row>
    <row r="323" spans="1:13" ht="25.5" hidden="1">
      <c r="A323" s="10" t="s">
        <v>353</v>
      </c>
      <c r="B323" s="20" t="s">
        <v>276</v>
      </c>
      <c r="C323" s="14">
        <f>D323+I323</f>
        <v>200</v>
      </c>
      <c r="D323" s="6">
        <f>SUM(E323:H323)</f>
        <v>0</v>
      </c>
      <c r="E323" s="7"/>
      <c r="F323" s="2"/>
      <c r="G323" s="2"/>
      <c r="H323" s="4"/>
      <c r="I323" s="7">
        <f>SUM(J323:M323)</f>
        <v>200</v>
      </c>
      <c r="J323" s="2">
        <v>20</v>
      </c>
      <c r="K323" s="2"/>
      <c r="L323" s="2">
        <v>180</v>
      </c>
      <c r="M323" s="4"/>
    </row>
    <row r="324" spans="1:13" ht="12.75">
      <c r="A324" s="21"/>
      <c r="B324" s="93" t="s">
        <v>102</v>
      </c>
      <c r="C324" s="14">
        <f aca="true" t="shared" si="87" ref="C324:M324">C319+C321</f>
        <v>1645</v>
      </c>
      <c r="D324" s="6">
        <f t="shared" si="87"/>
        <v>85</v>
      </c>
      <c r="E324" s="7">
        <f t="shared" si="87"/>
        <v>85</v>
      </c>
      <c r="F324" s="2">
        <f t="shared" si="87"/>
        <v>0</v>
      </c>
      <c r="G324" s="2">
        <f t="shared" si="87"/>
        <v>0</v>
      </c>
      <c r="H324" s="4">
        <f t="shared" si="87"/>
        <v>0</v>
      </c>
      <c r="I324" s="7">
        <f t="shared" si="87"/>
        <v>1560</v>
      </c>
      <c r="J324" s="2">
        <f t="shared" si="87"/>
        <v>130</v>
      </c>
      <c r="K324" s="2">
        <f t="shared" si="87"/>
        <v>250</v>
      </c>
      <c r="L324" s="2">
        <f t="shared" si="87"/>
        <v>1180</v>
      </c>
      <c r="M324" s="4">
        <f t="shared" si="87"/>
        <v>0</v>
      </c>
    </row>
    <row r="325" spans="1:13" ht="14.25" customHeight="1">
      <c r="A325" s="21" t="s">
        <v>247</v>
      </c>
      <c r="B325" s="137"/>
      <c r="C325" s="14"/>
      <c r="D325" s="6"/>
      <c r="E325" s="19"/>
      <c r="F325" s="19"/>
      <c r="G325" s="19"/>
      <c r="H325" s="15"/>
      <c r="I325" s="19"/>
      <c r="J325" s="19"/>
      <c r="K325" s="19"/>
      <c r="L325" s="19"/>
      <c r="M325" s="15"/>
    </row>
    <row r="326" spans="1:13" ht="24.75" customHeight="1">
      <c r="A326" s="78" t="s">
        <v>179</v>
      </c>
      <c r="B326" s="121"/>
      <c r="C326" s="14">
        <f aca="true" t="shared" si="88" ref="C326:C332">D326+I326</f>
        <v>1205</v>
      </c>
      <c r="D326" s="6">
        <f aca="true" t="shared" si="89" ref="D326:D332">SUM(E326:H326)</f>
        <v>1205</v>
      </c>
      <c r="E326" s="7">
        <f>SUM(E327:E328)</f>
        <v>355</v>
      </c>
      <c r="F326" s="2">
        <f>SUM(F327:F328)</f>
        <v>0</v>
      </c>
      <c r="G326" s="2">
        <f>SUM(G327:G328)</f>
        <v>0</v>
      </c>
      <c r="H326" s="4">
        <f>SUM(H327:H328)</f>
        <v>850</v>
      </c>
      <c r="I326" s="7">
        <f aca="true" t="shared" si="90" ref="I326:I332">SUM(J326:M326)</f>
        <v>0</v>
      </c>
      <c r="J326" s="2">
        <f>SUM(J327:J328)</f>
        <v>0</v>
      </c>
      <c r="K326" s="2">
        <f>SUM(K327:K328)</f>
        <v>0</v>
      </c>
      <c r="L326" s="2">
        <f>SUM(L327:L328)</f>
        <v>0</v>
      </c>
      <c r="M326" s="4">
        <f>SUM(M327:M328)</f>
        <v>0</v>
      </c>
    </row>
    <row r="327" spans="1:13" ht="15.75" customHeight="1">
      <c r="A327" s="10" t="s">
        <v>180</v>
      </c>
      <c r="B327" s="8" t="s">
        <v>118</v>
      </c>
      <c r="C327" s="14">
        <f t="shared" si="88"/>
        <v>1150</v>
      </c>
      <c r="D327" s="6">
        <f t="shared" si="89"/>
        <v>1150</v>
      </c>
      <c r="E327" s="7">
        <v>300</v>
      </c>
      <c r="F327" s="2"/>
      <c r="G327" s="2"/>
      <c r="H327" s="4">
        <v>850</v>
      </c>
      <c r="I327" s="7">
        <f t="shared" si="90"/>
        <v>0</v>
      </c>
      <c r="J327" s="2"/>
      <c r="K327" s="2"/>
      <c r="L327" s="2"/>
      <c r="M327" s="4"/>
    </row>
    <row r="328" spans="1:13" ht="29.25" customHeight="1">
      <c r="A328" s="10" t="s">
        <v>28</v>
      </c>
      <c r="B328" s="8" t="s">
        <v>127</v>
      </c>
      <c r="C328" s="14">
        <f t="shared" si="88"/>
        <v>55</v>
      </c>
      <c r="D328" s="6">
        <f t="shared" si="89"/>
        <v>55</v>
      </c>
      <c r="E328" s="7">
        <v>55</v>
      </c>
      <c r="F328" s="2"/>
      <c r="G328" s="2"/>
      <c r="H328" s="4"/>
      <c r="I328" s="7">
        <f t="shared" si="90"/>
        <v>0</v>
      </c>
      <c r="J328" s="2"/>
      <c r="K328" s="2"/>
      <c r="L328" s="2"/>
      <c r="M328" s="4"/>
    </row>
    <row r="329" spans="1:13" ht="27.75" customHeight="1">
      <c r="A329" s="78" t="s">
        <v>290</v>
      </c>
      <c r="B329" s="121"/>
      <c r="C329" s="14">
        <f t="shared" si="88"/>
        <v>30</v>
      </c>
      <c r="D329" s="6">
        <f t="shared" si="89"/>
        <v>30</v>
      </c>
      <c r="E329" s="7">
        <f>SUM(E330:E330)</f>
        <v>30</v>
      </c>
      <c r="F329" s="2">
        <f>SUM(F330:F330)</f>
        <v>0</v>
      </c>
      <c r="G329" s="2">
        <f>SUM(G330:G330)</f>
        <v>0</v>
      </c>
      <c r="H329" s="4">
        <f>SUM(H330:H330)</f>
        <v>0</v>
      </c>
      <c r="I329" s="7">
        <f t="shared" si="90"/>
        <v>0</v>
      </c>
      <c r="J329" s="2">
        <f>SUM(J330:J330)</f>
        <v>0</v>
      </c>
      <c r="K329" s="2">
        <f>SUM(K330:K330)</f>
        <v>0</v>
      </c>
      <c r="L329" s="2">
        <f>SUM(L330:L330)</f>
        <v>0</v>
      </c>
      <c r="M329" s="4">
        <f>SUM(M330:M330)</f>
        <v>0</v>
      </c>
    </row>
    <row r="330" spans="1:13" ht="27.75" customHeight="1">
      <c r="A330" s="10" t="s">
        <v>29</v>
      </c>
      <c r="B330" s="17" t="s">
        <v>78</v>
      </c>
      <c r="C330" s="14">
        <f t="shared" si="88"/>
        <v>30</v>
      </c>
      <c r="D330" s="6">
        <f t="shared" si="89"/>
        <v>30</v>
      </c>
      <c r="E330" s="7">
        <v>30</v>
      </c>
      <c r="F330" s="2"/>
      <c r="G330" s="2"/>
      <c r="H330" s="4"/>
      <c r="I330" s="7">
        <f t="shared" si="90"/>
        <v>0</v>
      </c>
      <c r="J330" s="2"/>
      <c r="K330" s="2"/>
      <c r="L330" s="2"/>
      <c r="M330" s="4"/>
    </row>
    <row r="331" spans="1:13" ht="27" customHeight="1" hidden="1">
      <c r="A331" s="78" t="s">
        <v>286</v>
      </c>
      <c r="B331" s="107"/>
      <c r="C331" s="14">
        <f t="shared" si="88"/>
        <v>56</v>
      </c>
      <c r="D331" s="6">
        <f t="shared" si="89"/>
        <v>0</v>
      </c>
      <c r="E331" s="7">
        <f>SUM(E332)</f>
        <v>0</v>
      </c>
      <c r="F331" s="2">
        <f>SUM(F332)</f>
        <v>0</v>
      </c>
      <c r="G331" s="2">
        <f>SUM(G332)</f>
        <v>0</v>
      </c>
      <c r="H331" s="4">
        <f>SUM(H332)</f>
        <v>0</v>
      </c>
      <c r="I331" s="7">
        <f t="shared" si="90"/>
        <v>56</v>
      </c>
      <c r="J331" s="2">
        <f>SUM(J332)</f>
        <v>56</v>
      </c>
      <c r="K331" s="2">
        <f>SUM(K332)</f>
        <v>0</v>
      </c>
      <c r="L331" s="2">
        <f>SUM(L332)</f>
        <v>0</v>
      </c>
      <c r="M331" s="4">
        <f>SUM(M332)</f>
        <v>0</v>
      </c>
    </row>
    <row r="332" spans="1:13" ht="25.5" hidden="1">
      <c r="A332" s="10" t="s">
        <v>262</v>
      </c>
      <c r="B332" s="8" t="s">
        <v>218</v>
      </c>
      <c r="C332" s="14">
        <f t="shared" si="88"/>
        <v>56</v>
      </c>
      <c r="D332" s="6">
        <f t="shared" si="89"/>
        <v>0</v>
      </c>
      <c r="E332" s="7"/>
      <c r="F332" s="2"/>
      <c r="G332" s="2"/>
      <c r="H332" s="4"/>
      <c r="I332" s="7">
        <f t="shared" si="90"/>
        <v>56</v>
      </c>
      <c r="J332" s="2">
        <v>56</v>
      </c>
      <c r="K332" s="2"/>
      <c r="L332" s="2"/>
      <c r="M332" s="4"/>
    </row>
    <row r="333" spans="1:13" ht="12.75">
      <c r="A333" s="100"/>
      <c r="B333" s="105" t="s">
        <v>182</v>
      </c>
      <c r="C333" s="12">
        <f aca="true" t="shared" si="91" ref="C333:M333">C326+C329+C331</f>
        <v>1291</v>
      </c>
      <c r="D333" s="5">
        <f t="shared" si="91"/>
        <v>1235</v>
      </c>
      <c r="E333" s="7">
        <f t="shared" si="91"/>
        <v>385</v>
      </c>
      <c r="F333" s="2">
        <f t="shared" si="91"/>
        <v>0</v>
      </c>
      <c r="G333" s="2">
        <f t="shared" si="91"/>
        <v>0</v>
      </c>
      <c r="H333" s="13">
        <f t="shared" si="91"/>
        <v>850</v>
      </c>
      <c r="I333" s="16">
        <f t="shared" si="91"/>
        <v>56</v>
      </c>
      <c r="J333" s="2">
        <f t="shared" si="91"/>
        <v>56</v>
      </c>
      <c r="K333" s="2">
        <f t="shared" si="91"/>
        <v>0</v>
      </c>
      <c r="L333" s="2">
        <f t="shared" si="91"/>
        <v>0</v>
      </c>
      <c r="M333" s="13">
        <f t="shared" si="91"/>
        <v>0</v>
      </c>
    </row>
    <row r="334" spans="1:13" ht="12.75">
      <c r="A334" s="81" t="s">
        <v>103</v>
      </c>
      <c r="B334" s="108"/>
      <c r="C334" s="14">
        <f aca="true" t="shared" si="92" ref="C334:M334">C317+C324+C333</f>
        <v>6036.5</v>
      </c>
      <c r="D334" s="6">
        <f t="shared" si="92"/>
        <v>1381.5</v>
      </c>
      <c r="E334" s="7">
        <f t="shared" si="92"/>
        <v>531.5</v>
      </c>
      <c r="F334" s="2">
        <f t="shared" si="92"/>
        <v>0</v>
      </c>
      <c r="G334" s="2">
        <f t="shared" si="92"/>
        <v>0</v>
      </c>
      <c r="H334" s="15">
        <f t="shared" si="92"/>
        <v>850</v>
      </c>
      <c r="I334" s="19">
        <f t="shared" si="92"/>
        <v>4655</v>
      </c>
      <c r="J334" s="2">
        <f t="shared" si="92"/>
        <v>675</v>
      </c>
      <c r="K334" s="2">
        <f t="shared" si="92"/>
        <v>250</v>
      </c>
      <c r="L334" s="2">
        <f t="shared" si="92"/>
        <v>3730</v>
      </c>
      <c r="M334" s="15">
        <f t="shared" si="92"/>
        <v>0</v>
      </c>
    </row>
    <row r="335" spans="1:13" ht="13.5" thickBot="1">
      <c r="A335" s="166" t="s">
        <v>183</v>
      </c>
      <c r="B335" s="159"/>
      <c r="C335" s="203">
        <f aca="true" t="shared" si="93" ref="C335:M335">C280+C304+C334</f>
        <v>15792.7</v>
      </c>
      <c r="D335" s="204">
        <f t="shared" si="93"/>
        <v>5578.7</v>
      </c>
      <c r="E335" s="29">
        <f t="shared" si="93"/>
        <v>2161.5</v>
      </c>
      <c r="F335" s="27">
        <f t="shared" si="93"/>
        <v>767</v>
      </c>
      <c r="G335" s="28">
        <f t="shared" si="93"/>
        <v>1200.2</v>
      </c>
      <c r="H335" s="205">
        <f t="shared" si="93"/>
        <v>1450</v>
      </c>
      <c r="I335" s="27">
        <f t="shared" si="93"/>
        <v>10214</v>
      </c>
      <c r="J335" s="28">
        <f t="shared" si="93"/>
        <v>1493</v>
      </c>
      <c r="K335" s="27">
        <f t="shared" si="93"/>
        <v>1541</v>
      </c>
      <c r="L335" s="28">
        <f t="shared" si="93"/>
        <v>6480</v>
      </c>
      <c r="M335" s="205">
        <f t="shared" si="93"/>
        <v>700</v>
      </c>
    </row>
    <row r="336" spans="1:13" ht="12.75">
      <c r="A336" s="206"/>
      <c r="B336" s="125"/>
      <c r="C336" s="126"/>
      <c r="D336" s="160"/>
      <c r="E336" s="127"/>
      <c r="F336" s="127"/>
      <c r="G336" s="127"/>
      <c r="H336" s="128"/>
      <c r="I336" s="127"/>
      <c r="J336" s="127"/>
      <c r="K336" s="127"/>
      <c r="L336" s="127"/>
      <c r="M336" s="128"/>
    </row>
    <row r="337" spans="1:7" ht="15.75">
      <c r="A337" s="161"/>
      <c r="B337" s="99"/>
      <c r="E337" s="162" t="s">
        <v>269</v>
      </c>
      <c r="F337" s="16"/>
      <c r="G337" s="16"/>
    </row>
    <row r="338" spans="1:7" ht="18.75" customHeight="1">
      <c r="A338" s="163" t="s">
        <v>306</v>
      </c>
      <c r="B338" s="99"/>
      <c r="E338" s="16"/>
      <c r="F338" s="16"/>
      <c r="G338" s="16"/>
    </row>
    <row r="339" spans="1:7" ht="23.25" customHeight="1">
      <c r="A339" s="100" t="s">
        <v>407</v>
      </c>
      <c r="B339" s="99"/>
      <c r="E339" s="16"/>
      <c r="F339" s="16"/>
      <c r="G339" s="16"/>
    </row>
    <row r="340" spans="1:13" ht="15.75" customHeight="1">
      <c r="A340" s="101" t="s">
        <v>307</v>
      </c>
      <c r="B340" s="102"/>
      <c r="C340" s="72"/>
      <c r="D340" s="90"/>
      <c r="E340" s="76"/>
      <c r="F340" s="76"/>
      <c r="G340" s="76"/>
      <c r="H340" s="77"/>
      <c r="I340" s="76"/>
      <c r="J340" s="76"/>
      <c r="K340" s="76"/>
      <c r="L340" s="76"/>
      <c r="M340" s="77"/>
    </row>
    <row r="341" spans="1:13" ht="26.25" customHeight="1">
      <c r="A341" s="154" t="s">
        <v>308</v>
      </c>
      <c r="B341" s="164"/>
      <c r="C341" s="14">
        <f>D341+I341</f>
        <v>20</v>
      </c>
      <c r="D341" s="6">
        <f>SUM(E341:H341)</f>
        <v>10</v>
      </c>
      <c r="E341" s="7">
        <f>E342</f>
        <v>10</v>
      </c>
      <c r="F341" s="2">
        <f>F342</f>
        <v>0</v>
      </c>
      <c r="G341" s="2">
        <f>G342</f>
        <v>0</v>
      </c>
      <c r="H341" s="4">
        <f>H342</f>
        <v>0</v>
      </c>
      <c r="I341" s="7">
        <f>SUM(J341:M341)</f>
        <v>10</v>
      </c>
      <c r="J341" s="2">
        <f>SUM(J342)</f>
        <v>10</v>
      </c>
      <c r="K341" s="2">
        <f>SUM(K342)</f>
        <v>0</v>
      </c>
      <c r="L341" s="2">
        <f>SUM(L342)</f>
        <v>0</v>
      </c>
      <c r="M341" s="4">
        <f>SUM(M342)</f>
        <v>0</v>
      </c>
    </row>
    <row r="342" spans="1:13" ht="24.75" customHeight="1">
      <c r="A342" s="117" t="s">
        <v>309</v>
      </c>
      <c r="B342" s="67" t="s">
        <v>310</v>
      </c>
      <c r="C342" s="14">
        <f>D342+I342</f>
        <v>20</v>
      </c>
      <c r="D342" s="6">
        <f>SUM(E342:H342)</f>
        <v>10</v>
      </c>
      <c r="E342" s="7">
        <v>10</v>
      </c>
      <c r="F342" s="2"/>
      <c r="G342" s="2"/>
      <c r="H342" s="4"/>
      <c r="I342" s="7">
        <f>SUM(J342:M342)</f>
        <v>10</v>
      </c>
      <c r="J342" s="2">
        <v>10</v>
      </c>
      <c r="K342" s="2"/>
      <c r="L342" s="2"/>
      <c r="M342" s="4"/>
    </row>
    <row r="343" spans="1:13" ht="24.75" customHeight="1">
      <c r="A343" s="116" t="s">
        <v>354</v>
      </c>
      <c r="B343" s="165"/>
      <c r="C343" s="14">
        <f>D343+I343</f>
        <v>44</v>
      </c>
      <c r="D343" s="6">
        <f>SUM(E343:H343)</f>
        <v>22</v>
      </c>
      <c r="E343" s="7">
        <f>SUM(E344)</f>
        <v>10</v>
      </c>
      <c r="F343" s="2">
        <f>SUM(F344)</f>
        <v>0</v>
      </c>
      <c r="G343" s="2">
        <f>SUM(G344)</f>
        <v>12</v>
      </c>
      <c r="H343" s="4">
        <f>SUM(H344)</f>
        <v>0</v>
      </c>
      <c r="I343" s="19">
        <f>SUM(J343:M343)</f>
        <v>22</v>
      </c>
      <c r="J343" s="2">
        <f>J344</f>
        <v>10</v>
      </c>
      <c r="K343" s="2">
        <f>K344</f>
        <v>0</v>
      </c>
      <c r="L343" s="2">
        <f>L344</f>
        <v>12</v>
      </c>
      <c r="M343" s="4">
        <f>M344</f>
        <v>0</v>
      </c>
    </row>
    <row r="344" spans="1:13" ht="14.25" customHeight="1">
      <c r="A344" s="117" t="s">
        <v>355</v>
      </c>
      <c r="B344" s="67" t="s">
        <v>356</v>
      </c>
      <c r="C344" s="14">
        <f>D344+I344</f>
        <v>44</v>
      </c>
      <c r="D344" s="6">
        <f>SUM(E344:H344)</f>
        <v>22</v>
      </c>
      <c r="E344" s="7">
        <v>10</v>
      </c>
      <c r="F344" s="2"/>
      <c r="G344" s="2">
        <v>12</v>
      </c>
      <c r="H344" s="4"/>
      <c r="I344" s="7">
        <f>SUM(J344:M344)</f>
        <v>22</v>
      </c>
      <c r="J344" s="2">
        <v>10</v>
      </c>
      <c r="K344" s="2"/>
      <c r="L344" s="2">
        <v>12</v>
      </c>
      <c r="M344" s="4"/>
    </row>
    <row r="345" spans="1:13" ht="13.5" customHeight="1">
      <c r="A345" s="155"/>
      <c r="B345" s="69" t="s">
        <v>96</v>
      </c>
      <c r="C345" s="14">
        <f>D345+I345</f>
        <v>64</v>
      </c>
      <c r="D345" s="6">
        <f>D341+D343</f>
        <v>32</v>
      </c>
      <c r="E345" s="7">
        <f aca="true" t="shared" si="94" ref="E345:M345">E341+E343</f>
        <v>20</v>
      </c>
      <c r="F345" s="2">
        <f t="shared" si="94"/>
        <v>0</v>
      </c>
      <c r="G345" s="2">
        <f t="shared" si="94"/>
        <v>12</v>
      </c>
      <c r="H345" s="4">
        <f t="shared" si="94"/>
        <v>0</v>
      </c>
      <c r="I345" s="19">
        <f t="shared" si="94"/>
        <v>32</v>
      </c>
      <c r="J345" s="2">
        <f t="shared" si="94"/>
        <v>20</v>
      </c>
      <c r="K345" s="2">
        <f t="shared" si="94"/>
        <v>0</v>
      </c>
      <c r="L345" s="2">
        <f t="shared" si="94"/>
        <v>12</v>
      </c>
      <c r="M345" s="4">
        <f t="shared" si="94"/>
        <v>0</v>
      </c>
    </row>
    <row r="346" spans="1:13" ht="14.25" customHeight="1">
      <c r="A346" s="81" t="s">
        <v>93</v>
      </c>
      <c r="B346" s="22"/>
      <c r="C346" s="14">
        <f>C345</f>
        <v>64</v>
      </c>
      <c r="D346" s="6">
        <f aca="true" t="shared" si="95" ref="D346:M346">D345</f>
        <v>32</v>
      </c>
      <c r="E346" s="7">
        <f t="shared" si="95"/>
        <v>20</v>
      </c>
      <c r="F346" s="2">
        <f t="shared" si="95"/>
        <v>0</v>
      </c>
      <c r="G346" s="2">
        <f t="shared" si="95"/>
        <v>12</v>
      </c>
      <c r="H346" s="4">
        <f t="shared" si="95"/>
        <v>0</v>
      </c>
      <c r="I346" s="7">
        <f t="shared" si="95"/>
        <v>32</v>
      </c>
      <c r="J346" s="2">
        <f t="shared" si="95"/>
        <v>20</v>
      </c>
      <c r="K346" s="2">
        <f t="shared" si="95"/>
        <v>0</v>
      </c>
      <c r="L346" s="2">
        <f t="shared" si="95"/>
        <v>12</v>
      </c>
      <c r="M346" s="4">
        <f t="shared" si="95"/>
        <v>0</v>
      </c>
    </row>
    <row r="347" spans="1:7" ht="12.75">
      <c r="A347" s="100" t="s">
        <v>408</v>
      </c>
      <c r="B347" s="99"/>
      <c r="E347" s="16"/>
      <c r="F347" s="16"/>
      <c r="G347" s="16"/>
    </row>
    <row r="348" spans="1:7" ht="14.25" customHeight="1">
      <c r="A348" s="100" t="s">
        <v>184</v>
      </c>
      <c r="B348" s="99"/>
      <c r="E348" s="16"/>
      <c r="F348" s="16"/>
      <c r="G348" s="16"/>
    </row>
    <row r="349" spans="1:13" ht="39" customHeight="1">
      <c r="A349" s="78" t="s">
        <v>30</v>
      </c>
      <c r="B349" s="121"/>
      <c r="C349" s="14">
        <f aca="true" t="shared" si="96" ref="C349:C355">D349+I349</f>
        <v>1319.7</v>
      </c>
      <c r="D349" s="6">
        <f aca="true" t="shared" si="97" ref="D349:D355">SUM(E349:H349)</f>
        <v>558.1</v>
      </c>
      <c r="E349" s="7">
        <f>SUM(E350:E355)</f>
        <v>87.1</v>
      </c>
      <c r="F349" s="2">
        <f>SUM(F350:F355)</f>
        <v>471</v>
      </c>
      <c r="G349" s="2">
        <f>SUM(G350:G355)</f>
        <v>0</v>
      </c>
      <c r="H349" s="4">
        <f>SUM(H350:H355)</f>
        <v>0</v>
      </c>
      <c r="I349" s="7">
        <f aca="true" t="shared" si="98" ref="I349:I355">SUM(J349:M349)</f>
        <v>761.6</v>
      </c>
      <c r="J349" s="2">
        <f>SUM(J350:J355)</f>
        <v>90.6</v>
      </c>
      <c r="K349" s="2">
        <f>SUM(K350:K355)</f>
        <v>671</v>
      </c>
      <c r="L349" s="2">
        <f>SUM(L350:L355)</f>
        <v>0</v>
      </c>
      <c r="M349" s="4">
        <f>SUM(M350:M355)</f>
        <v>0</v>
      </c>
    </row>
    <row r="350" spans="1:13" ht="27" customHeight="1">
      <c r="A350" s="10" t="s">
        <v>185</v>
      </c>
      <c r="B350" s="8" t="s">
        <v>187</v>
      </c>
      <c r="C350" s="14">
        <f t="shared" si="96"/>
        <v>105</v>
      </c>
      <c r="D350" s="6">
        <f t="shared" si="97"/>
        <v>14.4</v>
      </c>
      <c r="E350" s="7">
        <v>14.4</v>
      </c>
      <c r="F350" s="2"/>
      <c r="G350" s="2"/>
      <c r="H350" s="4"/>
      <c r="I350" s="7">
        <f t="shared" si="98"/>
        <v>90.6</v>
      </c>
      <c r="J350" s="2">
        <v>90.6</v>
      </c>
      <c r="K350" s="2"/>
      <c r="L350" s="2"/>
      <c r="M350" s="4"/>
    </row>
    <row r="351" spans="1:13" ht="38.25">
      <c r="A351" s="10" t="s">
        <v>186</v>
      </c>
      <c r="B351" s="8" t="s">
        <v>291</v>
      </c>
      <c r="C351" s="14">
        <f t="shared" si="96"/>
        <v>30</v>
      </c>
      <c r="D351" s="6">
        <f t="shared" si="97"/>
        <v>30</v>
      </c>
      <c r="E351" s="7">
        <v>30</v>
      </c>
      <c r="F351" s="2"/>
      <c r="G351" s="2"/>
      <c r="H351" s="4"/>
      <c r="I351" s="7">
        <f t="shared" si="98"/>
        <v>0</v>
      </c>
      <c r="J351" s="2"/>
      <c r="K351" s="2"/>
      <c r="L351" s="2"/>
      <c r="M351" s="4"/>
    </row>
    <row r="352" spans="1:13" ht="25.5">
      <c r="A352" s="10" t="s">
        <v>31</v>
      </c>
      <c r="B352" s="8" t="s">
        <v>188</v>
      </c>
      <c r="C352" s="14">
        <f t="shared" si="96"/>
        <v>12.7</v>
      </c>
      <c r="D352" s="6">
        <f t="shared" si="97"/>
        <v>12.7</v>
      </c>
      <c r="E352" s="7">
        <v>12.7</v>
      </c>
      <c r="F352" s="2"/>
      <c r="G352" s="2"/>
      <c r="H352" s="4"/>
      <c r="I352" s="7">
        <f t="shared" si="98"/>
        <v>0</v>
      </c>
      <c r="J352" s="2"/>
      <c r="K352" s="2"/>
      <c r="L352" s="2"/>
      <c r="M352" s="4"/>
    </row>
    <row r="353" spans="1:13" ht="12.75">
      <c r="A353" s="10" t="s">
        <v>34</v>
      </c>
      <c r="B353" s="8" t="s">
        <v>124</v>
      </c>
      <c r="C353" s="14">
        <f t="shared" si="96"/>
        <v>10</v>
      </c>
      <c r="D353" s="6">
        <f t="shared" si="97"/>
        <v>10</v>
      </c>
      <c r="E353" s="7">
        <v>10</v>
      </c>
      <c r="F353" s="2"/>
      <c r="G353" s="2"/>
      <c r="H353" s="4"/>
      <c r="I353" s="7">
        <f t="shared" si="98"/>
        <v>0</v>
      </c>
      <c r="J353" s="2"/>
      <c r="K353" s="2"/>
      <c r="L353" s="2"/>
      <c r="M353" s="4"/>
    </row>
    <row r="354" spans="1:13" ht="14.25" customHeight="1">
      <c r="A354" s="10" t="s">
        <v>32</v>
      </c>
      <c r="B354" s="8" t="s">
        <v>203</v>
      </c>
      <c r="C354" s="14">
        <f t="shared" si="96"/>
        <v>20</v>
      </c>
      <c r="D354" s="6">
        <f t="shared" si="97"/>
        <v>20</v>
      </c>
      <c r="E354" s="7">
        <v>20</v>
      </c>
      <c r="F354" s="2"/>
      <c r="G354" s="2"/>
      <c r="H354" s="4"/>
      <c r="I354" s="7">
        <f t="shared" si="98"/>
        <v>0</v>
      </c>
      <c r="J354" s="2"/>
      <c r="K354" s="2"/>
      <c r="L354" s="2"/>
      <c r="M354" s="4"/>
    </row>
    <row r="355" spans="1:13" ht="25.5">
      <c r="A355" s="117" t="s">
        <v>33</v>
      </c>
      <c r="B355" s="8" t="s">
        <v>310</v>
      </c>
      <c r="C355" s="14">
        <f t="shared" si="96"/>
        <v>1142</v>
      </c>
      <c r="D355" s="6">
        <f t="shared" si="97"/>
        <v>471</v>
      </c>
      <c r="E355" s="7"/>
      <c r="F355" s="2">
        <v>471</v>
      </c>
      <c r="G355" s="2"/>
      <c r="H355" s="4"/>
      <c r="I355" s="7">
        <f t="shared" si="98"/>
        <v>671</v>
      </c>
      <c r="J355" s="2"/>
      <c r="K355" s="2">
        <v>671</v>
      </c>
      <c r="L355" s="2"/>
      <c r="M355" s="4"/>
    </row>
    <row r="356" spans="1:13" ht="12.75">
      <c r="A356" s="21"/>
      <c r="B356" s="22" t="s">
        <v>101</v>
      </c>
      <c r="C356" s="14">
        <f>C349</f>
        <v>1319.7</v>
      </c>
      <c r="D356" s="6">
        <f aca="true" t="shared" si="99" ref="D356:M356">D349</f>
        <v>558.1</v>
      </c>
      <c r="E356" s="7">
        <f t="shared" si="99"/>
        <v>87.1</v>
      </c>
      <c r="F356" s="2">
        <f t="shared" si="99"/>
        <v>471</v>
      </c>
      <c r="G356" s="2">
        <f t="shared" si="99"/>
        <v>0</v>
      </c>
      <c r="H356" s="15">
        <f t="shared" si="99"/>
        <v>0</v>
      </c>
      <c r="I356" s="19">
        <f t="shared" si="99"/>
        <v>761.6</v>
      </c>
      <c r="J356" s="2">
        <f t="shared" si="99"/>
        <v>90.6</v>
      </c>
      <c r="K356" s="2">
        <f t="shared" si="99"/>
        <v>671</v>
      </c>
      <c r="L356" s="2">
        <f t="shared" si="99"/>
        <v>0</v>
      </c>
      <c r="M356" s="15">
        <f t="shared" si="99"/>
        <v>0</v>
      </c>
    </row>
    <row r="357" spans="1:13" ht="14.25" customHeight="1">
      <c r="A357" s="21" t="s">
        <v>189</v>
      </c>
      <c r="B357" s="108"/>
      <c r="C357" s="14"/>
      <c r="D357" s="6"/>
      <c r="E357" s="19"/>
      <c r="F357" s="19"/>
      <c r="G357" s="19"/>
      <c r="H357" s="15"/>
      <c r="I357" s="19"/>
      <c r="J357" s="19"/>
      <c r="K357" s="19"/>
      <c r="L357" s="19"/>
      <c r="M357" s="15"/>
    </row>
    <row r="358" spans="1:13" ht="39" customHeight="1">
      <c r="A358" s="78" t="s">
        <v>190</v>
      </c>
      <c r="B358" s="121"/>
      <c r="C358" s="14">
        <f>D358+I358</f>
        <v>963</v>
      </c>
      <c r="D358" s="6">
        <f>SUM(E358:H358)</f>
        <v>624</v>
      </c>
      <c r="E358" s="7">
        <f>SUM(E359:E364)</f>
        <v>193</v>
      </c>
      <c r="F358" s="2">
        <f>SUM(F359:F364)</f>
        <v>397</v>
      </c>
      <c r="G358" s="2">
        <f>SUM(G359:G364)</f>
        <v>0</v>
      </c>
      <c r="H358" s="4">
        <f>SUM(H359:H364)</f>
        <v>34</v>
      </c>
      <c r="I358" s="7">
        <f>SUM(J358:M358)</f>
        <v>339</v>
      </c>
      <c r="J358" s="2">
        <f>SUM(J359:J364)</f>
        <v>39</v>
      </c>
      <c r="K358" s="2">
        <f>SUM(K359:K364)</f>
        <v>300</v>
      </c>
      <c r="L358" s="2">
        <f>SUM(L359:L364)</f>
        <v>0</v>
      </c>
      <c r="M358" s="4">
        <f>SUM(M359:M364)</f>
        <v>0</v>
      </c>
    </row>
    <row r="359" spans="1:13" ht="26.25" customHeight="1">
      <c r="A359" s="10" t="s">
        <v>334</v>
      </c>
      <c r="B359" s="8" t="s">
        <v>217</v>
      </c>
      <c r="C359" s="14">
        <f aca="true" t="shared" si="100" ref="C359:C365">D359+I359</f>
        <v>28</v>
      </c>
      <c r="D359" s="6">
        <f aca="true" t="shared" si="101" ref="D359:D365">SUM(E359:H359)</f>
        <v>14</v>
      </c>
      <c r="E359" s="7">
        <v>14</v>
      </c>
      <c r="F359" s="2"/>
      <c r="G359" s="2"/>
      <c r="H359" s="4"/>
      <c r="I359" s="7">
        <f aca="true" t="shared" si="102" ref="I359:I365">SUM(J359:M359)</f>
        <v>14</v>
      </c>
      <c r="J359" s="2">
        <v>14</v>
      </c>
      <c r="K359" s="2"/>
      <c r="L359" s="2"/>
      <c r="M359" s="4"/>
    </row>
    <row r="360" spans="1:13" ht="25.5">
      <c r="A360" s="10" t="s">
        <v>35</v>
      </c>
      <c r="B360" s="8" t="s">
        <v>217</v>
      </c>
      <c r="C360" s="14">
        <f t="shared" si="100"/>
        <v>595</v>
      </c>
      <c r="D360" s="6">
        <f t="shared" si="101"/>
        <v>270</v>
      </c>
      <c r="E360" s="7">
        <v>20</v>
      </c>
      <c r="F360" s="2">
        <v>250</v>
      </c>
      <c r="G360" s="2"/>
      <c r="H360" s="4"/>
      <c r="I360" s="7">
        <f t="shared" si="102"/>
        <v>325</v>
      </c>
      <c r="J360" s="2">
        <v>25</v>
      </c>
      <c r="K360" s="2">
        <v>300</v>
      </c>
      <c r="L360" s="2"/>
      <c r="M360" s="4"/>
    </row>
    <row r="361" spans="1:13" ht="27.75" customHeight="1">
      <c r="A361" s="10" t="s">
        <v>36</v>
      </c>
      <c r="B361" s="8" t="s">
        <v>217</v>
      </c>
      <c r="C361" s="14">
        <f t="shared" si="100"/>
        <v>200</v>
      </c>
      <c r="D361" s="6">
        <f t="shared" si="101"/>
        <v>200</v>
      </c>
      <c r="E361" s="7">
        <v>53</v>
      </c>
      <c r="F361" s="2">
        <v>147</v>
      </c>
      <c r="G361" s="2"/>
      <c r="H361" s="4"/>
      <c r="I361" s="7">
        <f t="shared" si="102"/>
        <v>0</v>
      </c>
      <c r="J361" s="2"/>
      <c r="K361" s="2"/>
      <c r="L361" s="2"/>
      <c r="M361" s="4"/>
    </row>
    <row r="362" spans="1:13" ht="27" customHeight="1">
      <c r="A362" s="10" t="s">
        <v>37</v>
      </c>
      <c r="B362" s="8" t="s">
        <v>188</v>
      </c>
      <c r="C362" s="14">
        <f>D362+I362</f>
        <v>68</v>
      </c>
      <c r="D362" s="6">
        <f>SUM(E362:H362)</f>
        <v>68</v>
      </c>
      <c r="E362" s="7">
        <v>34</v>
      </c>
      <c r="F362" s="2"/>
      <c r="G362" s="2"/>
      <c r="H362" s="4">
        <v>34</v>
      </c>
      <c r="I362" s="7">
        <f t="shared" si="102"/>
        <v>0</v>
      </c>
      <c r="J362" s="2"/>
      <c r="K362" s="2"/>
      <c r="L362" s="2"/>
      <c r="M362" s="4"/>
    </row>
    <row r="363" spans="1:13" ht="27" customHeight="1">
      <c r="A363" s="10" t="s">
        <v>38</v>
      </c>
      <c r="B363" s="8" t="s">
        <v>217</v>
      </c>
      <c r="C363" s="14">
        <f>D363+I363</f>
        <v>50</v>
      </c>
      <c r="D363" s="6">
        <f>SUM(E363:H363)</f>
        <v>50</v>
      </c>
      <c r="E363" s="7">
        <v>50</v>
      </c>
      <c r="F363" s="2"/>
      <c r="G363" s="2"/>
      <c r="H363" s="4"/>
      <c r="I363" s="7">
        <f t="shared" si="102"/>
        <v>0</v>
      </c>
      <c r="J363" s="2"/>
      <c r="K363" s="2"/>
      <c r="L363" s="2"/>
      <c r="M363" s="4"/>
    </row>
    <row r="364" spans="1:13" ht="25.5">
      <c r="A364" s="10" t="s">
        <v>39</v>
      </c>
      <c r="B364" s="8" t="s">
        <v>188</v>
      </c>
      <c r="C364" s="14">
        <f t="shared" si="100"/>
        <v>22</v>
      </c>
      <c r="D364" s="6">
        <f t="shared" si="101"/>
        <v>22</v>
      </c>
      <c r="E364" s="7">
        <v>22</v>
      </c>
      <c r="F364" s="2"/>
      <c r="G364" s="2"/>
      <c r="H364" s="4"/>
      <c r="I364" s="7">
        <f t="shared" si="102"/>
        <v>0</v>
      </c>
      <c r="J364" s="2"/>
      <c r="K364" s="2"/>
      <c r="L364" s="2"/>
      <c r="M364" s="4"/>
    </row>
    <row r="365" spans="1:13" ht="26.25" customHeight="1">
      <c r="A365" s="10" t="s">
        <v>191</v>
      </c>
      <c r="B365" s="8" t="s">
        <v>311</v>
      </c>
      <c r="C365" s="14">
        <f t="shared" si="100"/>
        <v>10</v>
      </c>
      <c r="D365" s="6">
        <f t="shared" si="101"/>
        <v>5</v>
      </c>
      <c r="E365" s="7">
        <v>5</v>
      </c>
      <c r="F365" s="75"/>
      <c r="G365" s="2"/>
      <c r="H365" s="15"/>
      <c r="I365" s="7">
        <f t="shared" si="102"/>
        <v>5</v>
      </c>
      <c r="J365" s="2">
        <v>5</v>
      </c>
      <c r="K365" s="2"/>
      <c r="L365" s="2"/>
      <c r="M365" s="4"/>
    </row>
    <row r="366" spans="1:13" ht="12.75">
      <c r="A366" s="100"/>
      <c r="B366" s="105" t="s">
        <v>155</v>
      </c>
      <c r="C366" s="14">
        <f aca="true" t="shared" si="103" ref="C366:M366">C358+C365</f>
        <v>973</v>
      </c>
      <c r="D366" s="5">
        <f t="shared" si="103"/>
        <v>629</v>
      </c>
      <c r="E366" s="94">
        <f t="shared" si="103"/>
        <v>198</v>
      </c>
      <c r="F366" s="16">
        <f t="shared" si="103"/>
        <v>397</v>
      </c>
      <c r="G366" s="74">
        <f t="shared" si="103"/>
        <v>0</v>
      </c>
      <c r="H366" s="13">
        <f t="shared" si="103"/>
        <v>34</v>
      </c>
      <c r="I366" s="19">
        <f t="shared" si="103"/>
        <v>344</v>
      </c>
      <c r="J366" s="2">
        <f t="shared" si="103"/>
        <v>44</v>
      </c>
      <c r="K366" s="19">
        <f t="shared" si="103"/>
        <v>300</v>
      </c>
      <c r="L366" s="2">
        <f t="shared" si="103"/>
        <v>0</v>
      </c>
      <c r="M366" s="15">
        <f t="shared" si="103"/>
        <v>0</v>
      </c>
    </row>
    <row r="367" spans="1:13" ht="12.75">
      <c r="A367" s="81" t="s">
        <v>103</v>
      </c>
      <c r="B367" s="108"/>
      <c r="C367" s="14">
        <f aca="true" t="shared" si="104" ref="C367:M367">C356+C366</f>
        <v>2292.7</v>
      </c>
      <c r="D367" s="6">
        <f t="shared" si="104"/>
        <v>1187.1</v>
      </c>
      <c r="E367" s="7">
        <f t="shared" si="104"/>
        <v>285.1</v>
      </c>
      <c r="F367" s="2">
        <f t="shared" si="104"/>
        <v>868</v>
      </c>
      <c r="G367" s="2">
        <f t="shared" si="104"/>
        <v>0</v>
      </c>
      <c r="H367" s="15">
        <f t="shared" si="104"/>
        <v>34</v>
      </c>
      <c r="I367" s="19">
        <f t="shared" si="104"/>
        <v>1105.6</v>
      </c>
      <c r="J367" s="2">
        <f t="shared" si="104"/>
        <v>134.6</v>
      </c>
      <c r="K367" s="2">
        <f t="shared" si="104"/>
        <v>971</v>
      </c>
      <c r="L367" s="2">
        <f t="shared" si="104"/>
        <v>0</v>
      </c>
      <c r="M367" s="15">
        <f t="shared" si="104"/>
        <v>0</v>
      </c>
    </row>
    <row r="368" spans="1:13" ht="13.5" thickBot="1">
      <c r="A368" s="166" t="s">
        <v>192</v>
      </c>
      <c r="B368" s="167"/>
      <c r="C368" s="168">
        <f aca="true" t="shared" si="105" ref="C368:M368">C346+C367</f>
        <v>2356.7</v>
      </c>
      <c r="D368" s="169">
        <f t="shared" si="105"/>
        <v>1219.1</v>
      </c>
      <c r="E368" s="27">
        <f t="shared" si="105"/>
        <v>305.1</v>
      </c>
      <c r="F368" s="28">
        <f t="shared" si="105"/>
        <v>868</v>
      </c>
      <c r="G368" s="29">
        <f t="shared" si="105"/>
        <v>12</v>
      </c>
      <c r="H368" s="170">
        <f t="shared" si="105"/>
        <v>34</v>
      </c>
      <c r="I368" s="171">
        <f t="shared" si="105"/>
        <v>1137.6</v>
      </c>
      <c r="J368" s="28">
        <f t="shared" si="105"/>
        <v>154.6</v>
      </c>
      <c r="K368" s="171">
        <f t="shared" si="105"/>
        <v>971</v>
      </c>
      <c r="L368" s="28">
        <f t="shared" si="105"/>
        <v>12</v>
      </c>
      <c r="M368" s="170">
        <f t="shared" si="105"/>
        <v>0</v>
      </c>
    </row>
    <row r="369" spans="3:13" ht="13.5" thickBot="1">
      <c r="C369" s="172"/>
      <c r="D369" s="172"/>
      <c r="H369" s="174"/>
      <c r="M369" s="172"/>
    </row>
    <row r="370" spans="1:13" ht="13.5" thickBot="1">
      <c r="A370" s="175" t="s">
        <v>292</v>
      </c>
      <c r="B370" s="176"/>
      <c r="C370" s="177" t="e">
        <f aca="true" t="shared" si="106" ref="C370:M370">C42+C165+C236+C335+C368</f>
        <v>#REF!</v>
      </c>
      <c r="D370" s="178">
        <f t="shared" si="106"/>
        <v>23117.7</v>
      </c>
      <c r="E370" s="179">
        <f t="shared" si="106"/>
        <v>9625.300000000001</v>
      </c>
      <c r="F370" s="178">
        <f t="shared" si="106"/>
        <v>7362.200000000001</v>
      </c>
      <c r="G370" s="178">
        <f t="shared" si="106"/>
        <v>4361.2</v>
      </c>
      <c r="H370" s="178">
        <f t="shared" si="106"/>
        <v>1769</v>
      </c>
      <c r="I370" s="179" t="e">
        <f t="shared" si="106"/>
        <v>#REF!</v>
      </c>
      <c r="J370" s="178" t="e">
        <f t="shared" si="106"/>
        <v>#REF!</v>
      </c>
      <c r="K370" s="178" t="e">
        <f t="shared" si="106"/>
        <v>#REF!</v>
      </c>
      <c r="L370" s="178" t="e">
        <f t="shared" si="106"/>
        <v>#REF!</v>
      </c>
      <c r="M370" s="178" t="e">
        <f t="shared" si="106"/>
        <v>#REF!</v>
      </c>
    </row>
    <row r="371" spans="3:13" ht="12.75">
      <c r="C371" s="127"/>
      <c r="H371" s="128"/>
      <c r="M371" s="127"/>
    </row>
    <row r="374" ht="12.75">
      <c r="B374" s="9" t="s">
        <v>424</v>
      </c>
    </row>
  </sheetData>
  <mergeCells count="59">
    <mergeCell ref="A182:B182"/>
    <mergeCell ref="A51:B51"/>
    <mergeCell ref="A52:B52"/>
    <mergeCell ref="A80:B80"/>
    <mergeCell ref="A70:B70"/>
    <mergeCell ref="A170:B170"/>
    <mergeCell ref="A68:H68"/>
    <mergeCell ref="A86:H86"/>
    <mergeCell ref="A263:B263"/>
    <mergeCell ref="A38:B38"/>
    <mergeCell ref="A88:B88"/>
    <mergeCell ref="A147:B147"/>
    <mergeCell ref="A157:B157"/>
    <mergeCell ref="A76:B76"/>
    <mergeCell ref="A47:B47"/>
    <mergeCell ref="A130:B130"/>
    <mergeCell ref="A65:B65"/>
    <mergeCell ref="A56:B56"/>
    <mergeCell ref="A326:B326"/>
    <mergeCell ref="A358:B358"/>
    <mergeCell ref="A97:B97"/>
    <mergeCell ref="A122:B122"/>
    <mergeCell ref="A331:B331"/>
    <mergeCell ref="A196:B196"/>
    <mergeCell ref="A191:B191"/>
    <mergeCell ref="A313:B313"/>
    <mergeCell ref="A249:B249"/>
    <mergeCell ref="A349:B349"/>
    <mergeCell ref="A321:B321"/>
    <mergeCell ref="A307:B307"/>
    <mergeCell ref="A283:B283"/>
    <mergeCell ref="A285:B285"/>
    <mergeCell ref="A287:B287"/>
    <mergeCell ref="A311:B311"/>
    <mergeCell ref="A291:B291"/>
    <mergeCell ref="A343:B343"/>
    <mergeCell ref="A309:B309"/>
    <mergeCell ref="A9:B9"/>
    <mergeCell ref="A22:B22"/>
    <mergeCell ref="A16:B16"/>
    <mergeCell ref="A27:B27"/>
    <mergeCell ref="A341:B341"/>
    <mergeCell ref="A273:B273"/>
    <mergeCell ref="A276:B276"/>
    <mergeCell ref="A240:H240"/>
    <mergeCell ref="A207:B207"/>
    <mergeCell ref="A230:B230"/>
    <mergeCell ref="A219:B219"/>
    <mergeCell ref="A213:B213"/>
    <mergeCell ref="A329:B329"/>
    <mergeCell ref="A62:B62"/>
    <mergeCell ref="A269:B269"/>
    <mergeCell ref="A319:B319"/>
    <mergeCell ref="A205:B205"/>
    <mergeCell ref="A200:B200"/>
    <mergeCell ref="A223:B223"/>
    <mergeCell ref="A242:B242"/>
    <mergeCell ref="A256:B256"/>
    <mergeCell ref="A253:B253"/>
  </mergeCells>
  <printOptions/>
  <pageMargins left="0.3937007874015748" right="0.75" top="0.35433070866141736" bottom="0.2362204724409449" header="0" footer="0"/>
  <pageSetup horizontalDpi="600" verticalDpi="600" orientation="portrait" paperSize="9" scale="97" r:id="rId2"/>
  <headerFooter alignWithMargins="0">
    <oddHeader>&amp;C&amp;P</oddHeader>
  </headerFooter>
  <rowBreaks count="7" manualBreakCount="7">
    <brk id="85" max="7" man="1"/>
    <brk id="129" max="7" man="1"/>
    <brk id="165" max="7" man="1"/>
    <brk id="210" max="7" man="1"/>
    <brk id="251" max="7" man="1"/>
    <brk id="294" max="7" man="1"/>
    <brk id="3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1" sqref="A11"/>
    </sheetView>
  </sheetViews>
  <sheetFormatPr defaultColWidth="9.140625" defaultRowHeight="12.75"/>
  <sheetData>
    <row r="1" ht="12.75">
      <c r="A1" s="1" t="s">
        <v>221</v>
      </c>
    </row>
    <row r="2" ht="12.75">
      <c r="A2" t="s">
        <v>222</v>
      </c>
    </row>
    <row r="3" ht="12.75">
      <c r="A3" t="s">
        <v>237</v>
      </c>
    </row>
    <row r="4" ht="12.75">
      <c r="A4" t="s">
        <v>282</v>
      </c>
    </row>
    <row r="5" ht="12.75">
      <c r="A5" s="1" t="s">
        <v>225</v>
      </c>
    </row>
    <row r="6" ht="12.75">
      <c r="A6" t="s">
        <v>227</v>
      </c>
    </row>
    <row r="7" ht="12.75">
      <c r="A7" t="s">
        <v>226</v>
      </c>
    </row>
    <row r="9" ht="12.75">
      <c r="A9" s="1" t="s">
        <v>228</v>
      </c>
    </row>
    <row r="10" ht="12.75">
      <c r="A10" t="s">
        <v>229</v>
      </c>
    </row>
    <row r="11" ht="12.75">
      <c r="A11" t="s">
        <v>241</v>
      </c>
    </row>
    <row r="12" ht="12.75">
      <c r="A12" t="s">
        <v>248</v>
      </c>
    </row>
    <row r="14" ht="12.75">
      <c r="A14" s="1" t="s">
        <v>230</v>
      </c>
    </row>
    <row r="15" ht="12.75">
      <c r="A15" t="s">
        <v>231</v>
      </c>
    </row>
    <row r="17" ht="12.75">
      <c r="A17" s="1" t="s">
        <v>232</v>
      </c>
    </row>
    <row r="18" ht="12.75">
      <c r="A18" t="s">
        <v>233</v>
      </c>
    </row>
    <row r="19" ht="12.75">
      <c r="A19" t="s">
        <v>234</v>
      </c>
    </row>
    <row r="20" ht="12.75">
      <c r="A20" t="s">
        <v>249</v>
      </c>
    </row>
    <row r="21" ht="12.75">
      <c r="A21" t="s">
        <v>256</v>
      </c>
    </row>
    <row r="23" ht="12.75">
      <c r="A23" s="1" t="s">
        <v>235</v>
      </c>
    </row>
    <row r="24" ht="12.75">
      <c r="A24" t="s">
        <v>236</v>
      </c>
    </row>
    <row r="26" ht="12.75">
      <c r="A26" s="1" t="s">
        <v>238</v>
      </c>
    </row>
    <row r="27" ht="12.75">
      <c r="A27" t="s">
        <v>239</v>
      </c>
    </row>
    <row r="29" ht="12.75">
      <c r="A29" s="1" t="s">
        <v>242</v>
      </c>
    </row>
    <row r="30" ht="12.75">
      <c r="A30" t="s">
        <v>243</v>
      </c>
    </row>
    <row r="33" ht="12.75">
      <c r="A33" s="1" t="s">
        <v>245</v>
      </c>
    </row>
    <row r="34" ht="12.75">
      <c r="A34" t="s">
        <v>246</v>
      </c>
    </row>
    <row r="35" ht="12.75">
      <c r="A35" t="s">
        <v>293</v>
      </c>
    </row>
    <row r="37" ht="12.75">
      <c r="A37" s="1" t="s">
        <v>250</v>
      </c>
    </row>
    <row r="38" spans="1:7" ht="12.75">
      <c r="A38" t="s">
        <v>251</v>
      </c>
      <c r="G38" t="s">
        <v>287</v>
      </c>
    </row>
    <row r="39" ht="12.75">
      <c r="A39" t="s">
        <v>261</v>
      </c>
    </row>
    <row r="40" ht="12.75">
      <c r="A40" t="s">
        <v>288</v>
      </c>
    </row>
    <row r="41" ht="12.75">
      <c r="A41" s="1" t="s">
        <v>253</v>
      </c>
    </row>
    <row r="42" ht="12.75">
      <c r="A42" t="s">
        <v>254</v>
      </c>
    </row>
    <row r="43" ht="12.75">
      <c r="A43" t="s">
        <v>255</v>
      </c>
    </row>
    <row r="48" ht="12.75">
      <c r="A48" t="s">
        <v>240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2006-04-03T12:49:06Z</cp:lastPrinted>
  <dcterms:created xsi:type="dcterms:W3CDTF">2006-01-09T14:11:16Z</dcterms:created>
  <dcterms:modified xsi:type="dcterms:W3CDTF">2006-04-03T12:50:47Z</dcterms:modified>
  <cp:category/>
  <cp:version/>
  <cp:contentType/>
  <cp:contentStatus/>
</cp:coreProperties>
</file>