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35" windowHeight="11505"/>
  </bookViews>
  <sheets>
    <sheet name="Suvestinė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4" i="1"/>
  <c r="C6" l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E77" i="2"/>
  <c r="F77"/>
  <c r="G77"/>
  <c r="J77"/>
  <c r="B16" i="1"/>
  <c r="B17"/>
  <c r="B18"/>
  <c r="B19"/>
  <c r="B20"/>
  <c r="B21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T65"/>
  <c r="S65"/>
  <c r="J65"/>
  <c r="F65"/>
  <c r="I65"/>
  <c r="A22" i="2"/>
  <c r="A77" s="1"/>
  <c r="B22"/>
  <c r="B77" s="1"/>
  <c r="C22"/>
  <c r="C77" s="1"/>
  <c r="D22"/>
  <c r="D77" s="1"/>
  <c r="E22"/>
  <c r="F22"/>
  <c r="G22"/>
  <c r="H22"/>
  <c r="H77" s="1"/>
  <c r="I22"/>
  <c r="I77" s="1"/>
  <c r="J22"/>
  <c r="U65" i="1"/>
  <c r="A78" i="2" l="1"/>
  <c r="K65" i="1"/>
  <c r="D65"/>
  <c r="E65"/>
  <c r="P6"/>
  <c r="P7"/>
  <c r="P8"/>
  <c r="P9"/>
  <c r="P10"/>
  <c r="P11"/>
  <c r="P12"/>
  <c r="P13"/>
  <c r="P14"/>
  <c r="P15"/>
  <c r="O6"/>
  <c r="B6" s="1"/>
  <c r="O7"/>
  <c r="B7" s="1"/>
  <c r="O8"/>
  <c r="B8" s="1"/>
  <c r="O9"/>
  <c r="B9" s="1"/>
  <c r="O10"/>
  <c r="B10" s="1"/>
  <c r="O11"/>
  <c r="B11" s="1"/>
  <c r="O12"/>
  <c r="B12" s="1"/>
  <c r="O13"/>
  <c r="B13" s="1"/>
  <c r="O14"/>
  <c r="B14" s="1"/>
  <c r="O15"/>
  <c r="B15" s="1"/>
  <c r="P5"/>
  <c r="O5"/>
  <c r="B5" s="1"/>
  <c r="D29" i="3"/>
  <c r="C29"/>
  <c r="C5" i="1" l="1"/>
  <c r="Q65"/>
  <c r="R65"/>
  <c r="M65" l="1"/>
  <c r="L65"/>
  <c r="P65"/>
  <c r="O65"/>
  <c r="H25" l="1"/>
  <c r="H30"/>
  <c r="G22"/>
  <c r="N22"/>
  <c r="N65" s="1"/>
  <c r="N66" s="1"/>
  <c r="B66" s="1"/>
  <c r="B22" l="1"/>
  <c r="G65"/>
  <c r="H22"/>
  <c r="C65" s="1"/>
  <c r="H65" l="1"/>
  <c r="B65"/>
</calcChain>
</file>

<file path=xl/sharedStrings.xml><?xml version="1.0" encoding="utf-8"?>
<sst xmlns="http://schemas.openxmlformats.org/spreadsheetml/2006/main" count="145" uniqueCount="118">
  <si>
    <t>L/d "Saulutė"</t>
  </si>
  <si>
    <t>L/d "Lakštingalėlė"</t>
  </si>
  <si>
    <t>L/d "Žilvitis"</t>
  </si>
  <si>
    <t>L/d "Dobilas"</t>
  </si>
  <si>
    <t>M/d "Pakalnutė"</t>
  </si>
  <si>
    <t>Bukonių vaikų l-d ''.Kulverstukas''</t>
  </si>
  <si>
    <t>Šveicarijos vaikų l-d ''Voveraitė''</t>
  </si>
  <si>
    <t>Kulvos vaikų l-d '' Raudonkepuraitė''</t>
  </si>
  <si>
    <t>Ruklos vaikų l-d ''Pušaitė''</t>
  </si>
  <si>
    <t>Upninkų vaikų l-d ''.Žiogelis''</t>
  </si>
  <si>
    <t>Kuigalių vaikų l-d ''.Drugelis''</t>
  </si>
  <si>
    <t>Šilų sen.dar.-mok.Šilelis</t>
  </si>
  <si>
    <t>M-d "Bitutė"</t>
  </si>
  <si>
    <t>Senamiesčio gimnazija</t>
  </si>
  <si>
    <t>Žeimių pagrindinė  mok.</t>
  </si>
  <si>
    <t>VšĮ suaugusiųjų švietimo centras</t>
  </si>
  <si>
    <t>Lietavos pagrin.mok.</t>
  </si>
  <si>
    <t>J.Vareikio pagr.mok.</t>
  </si>
  <si>
    <t>Jonavos Neries pagrin.mok.</t>
  </si>
  <si>
    <t>Upninkų pagrin. mok.</t>
  </si>
  <si>
    <t xml:space="preserve">Jaunimo mokykla             </t>
  </si>
  <si>
    <t>Barupės pagri. mok.</t>
  </si>
  <si>
    <t>Kulvos A.Kulviečio pagrin.mok.</t>
  </si>
  <si>
    <t>Šveicarijos pagri. mok.</t>
  </si>
  <si>
    <t>Bukonių pagri mok.</t>
  </si>
  <si>
    <t>Panoterių P.Vaičiūno pagrin.mok.</t>
  </si>
  <si>
    <t>Užusalių pagri. mok.</t>
  </si>
  <si>
    <t>Panerio pradinė mok.</t>
  </si>
  <si>
    <t>Jonavos pradinė mok.</t>
  </si>
  <si>
    <t>Iš viso</t>
  </si>
  <si>
    <t>viso</t>
  </si>
  <si>
    <t>d.u</t>
  </si>
  <si>
    <t>MK</t>
  </si>
  <si>
    <t>Sav. Administracija</t>
  </si>
  <si>
    <t>Bukonių seniūnija</t>
  </si>
  <si>
    <t>Dumsių seniūnija</t>
  </si>
  <si>
    <t>Kulvos seniūnija</t>
  </si>
  <si>
    <t>Ruklos seniūnija</t>
  </si>
  <si>
    <t>Šilų seniūnija</t>
  </si>
  <si>
    <t>Upninkų seniūnija</t>
  </si>
  <si>
    <t>Užusalių seniūnija</t>
  </si>
  <si>
    <t>Žeimių seniūnija</t>
  </si>
  <si>
    <t>Sav. biudžetas</t>
  </si>
  <si>
    <t>Parama mokin.</t>
  </si>
  <si>
    <t>Soc. paslaugos</t>
  </si>
  <si>
    <t>PPT</t>
  </si>
  <si>
    <t>J.Miščiukaitės meno mokykla</t>
  </si>
  <si>
    <t>KKSC</t>
  </si>
  <si>
    <t>J.Ralio gimnazija</t>
  </si>
  <si>
    <t>Ruklos Jono Stanislausko pagr. m.</t>
  </si>
  <si>
    <t>Priešgaisrinė tarnyba</t>
  </si>
  <si>
    <t>Kitoms reikmėms</t>
  </si>
  <si>
    <t>Neįgaliųjų veiklos centras</t>
  </si>
  <si>
    <t>VDF</t>
  </si>
  <si>
    <t>Mokinio krepšelis</t>
  </si>
  <si>
    <t>Vaikų globos namai</t>
  </si>
  <si>
    <t>Nakvynės namai</t>
  </si>
  <si>
    <t>Soc. paslaugų centras</t>
  </si>
  <si>
    <t>Paramos mok. administravimas</t>
  </si>
  <si>
    <t>R.Samulevičiaus  pag.mok.</t>
  </si>
  <si>
    <t>Batėgalos mok. - daugiafunkcis c.</t>
  </si>
  <si>
    <t>Kultūros centras</t>
  </si>
  <si>
    <t>Sos. išm. administravimas</t>
  </si>
  <si>
    <t>Globos nsmai</t>
  </si>
  <si>
    <t>Valstybės deleguotos funkcijos</t>
  </si>
  <si>
    <t>Socia-linės išmo-kos</t>
  </si>
  <si>
    <t xml:space="preserve">Minimaliai algai padidinti (nuo 08.01) </t>
  </si>
  <si>
    <t>Krašto muziejus</t>
  </si>
  <si>
    <t>Viešoji biblioteka</t>
  </si>
  <si>
    <t>Visuomenės sveikatos biuras</t>
  </si>
  <si>
    <t>Ekonomija dėl etatų sumažinimo</t>
  </si>
  <si>
    <t>Papildomų lėšų poreikis 2012 m.</t>
  </si>
  <si>
    <t>Prašoma suma Lt</t>
  </si>
  <si>
    <t>Siūloma skirti</t>
  </si>
  <si>
    <t>Paskirtis</t>
  </si>
  <si>
    <t>Adm. Finansų ir biudžeto skyrius</t>
  </si>
  <si>
    <t>Biudžetinių įstaigų DUF (dėl minimalios algos)</t>
  </si>
  <si>
    <t>UAB "Jonavos paslaugos"</t>
  </si>
  <si>
    <t>Minimalios algos padidinimas nuo 08.01</t>
  </si>
  <si>
    <t xml:space="preserve">Kuro pabrangimas 09-12 mėn. </t>
  </si>
  <si>
    <t>IŠ VISO</t>
  </si>
  <si>
    <t>ZIL markės automobilio dyzelinis variklis</t>
  </si>
  <si>
    <t>Vaikų l/d. "Lakštingalėlė"</t>
  </si>
  <si>
    <t>Dviračių takų plėtra</t>
  </si>
  <si>
    <t>9 gr. remontas, 5 ir11 gr. prausyklų, tualetų ir virtuvėlių remontas</t>
  </si>
  <si>
    <t>Mokyklinių autobusų ženklinimo įspėj. oranž.šv. įrengimas</t>
  </si>
  <si>
    <t>PT minimalios algos didinimas</t>
  </si>
  <si>
    <t xml:space="preserve">Ikimokyklinės įstaigos </t>
  </si>
  <si>
    <t>Auklėtojų padėjėjų darbo užmokesčiui padidinti</t>
  </si>
  <si>
    <t>Toponuotrauka</t>
  </si>
  <si>
    <t>"Neries" futbolo stadionų remontas</t>
  </si>
  <si>
    <t>Ligoninės patalpų remontas</t>
  </si>
  <si>
    <t>VšĮ "Paneriečiai" veikla 10-12 mėn.</t>
  </si>
  <si>
    <t>Janinos Miščiukaitės meno mokykla</t>
  </si>
  <si>
    <t>"Lietavos" pagr. mokykla</t>
  </si>
  <si>
    <t>Konteinerių pastatymas ir priežiūra</t>
  </si>
  <si>
    <t>28 radiatorių keitimas</t>
  </si>
  <si>
    <t>Šildymo įrengimas tradicinių amatų centre Dumsiuose</t>
  </si>
  <si>
    <t>Panerio pradinė mokykla</t>
  </si>
  <si>
    <t>Kontrolės ir audito tarnyba</t>
  </si>
  <si>
    <t>DUF, Sodra</t>
  </si>
  <si>
    <t>Praustuvų keitimas</t>
  </si>
  <si>
    <t>Požeminių konteinerių įrengimas</t>
  </si>
  <si>
    <t>Jonavos vandenys</t>
  </si>
  <si>
    <t>Politechnikos mokyklos dirbtuvių statyba</t>
  </si>
  <si>
    <t>"Sąjūdžio" aikštės remontas</t>
  </si>
  <si>
    <t>Projektų vykdymo priežiūra</t>
  </si>
  <si>
    <t xml:space="preserve"> -</t>
  </si>
  <si>
    <t>Instrumentams iš nepanaudotų lėšų likučio</t>
  </si>
  <si>
    <t>Kiemo tvarkymas iš nepanaudotų lėšų likučio</t>
  </si>
  <si>
    <t>Gulbiniškių kelio įrengimas</t>
  </si>
  <si>
    <t>Atsiskaitymas su kt. savivald,</t>
  </si>
  <si>
    <t>Patie-kalų gamyba 25%</t>
  </si>
  <si>
    <t>Investicijos</t>
  </si>
  <si>
    <t>Miesto seniūnija</t>
  </si>
  <si>
    <t>2012 M. BIUDŽETO TIKSLINIMO  SPALIO MĖN. SUVESTINĖ</t>
  </si>
  <si>
    <t>Sav. Administracija (rezervas 2012-01-01)</t>
  </si>
  <si>
    <t>Sav. Administracija (rezervas 2012-09-01)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</si>
</sst>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Fill="1" applyBorder="1"/>
    <xf numFmtId="0" fontId="1" fillId="2" borderId="0" xfId="0" applyFont="1" applyFill="1"/>
    <xf numFmtId="0" fontId="6" fillId="0" borderId="0" xfId="0" applyFont="1"/>
    <xf numFmtId="0" fontId="1" fillId="3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0" fillId="3" borderId="0" xfId="0" applyFill="1"/>
    <xf numFmtId="0" fontId="1" fillId="4" borderId="0" xfId="0" applyFont="1" applyFill="1"/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0" xfId="0" applyFont="1" applyFill="1"/>
    <xf numFmtId="0" fontId="3" fillId="4" borderId="0" xfId="0" applyFont="1" applyFill="1"/>
    <xf numFmtId="0" fontId="0" fillId="4" borderId="0" xfId="0" applyFill="1"/>
    <xf numFmtId="1" fontId="4" fillId="0" borderId="1" xfId="0" applyNumberFormat="1" applyFont="1" applyFill="1" applyBorder="1"/>
    <xf numFmtId="0" fontId="0" fillId="0" borderId="0" xfId="0" applyNumberFormat="1"/>
    <xf numFmtId="0" fontId="2" fillId="0" borderId="1" xfId="0" applyFont="1" applyBorder="1"/>
    <xf numFmtId="0" fontId="2" fillId="0" borderId="1" xfId="0" applyFont="1" applyFill="1" applyBorder="1"/>
    <xf numFmtId="0" fontId="2" fillId="0" borderId="12" xfId="0" applyFont="1" applyBorder="1"/>
    <xf numFmtId="0" fontId="4" fillId="3" borderId="12" xfId="0" applyFont="1" applyFill="1" applyBorder="1"/>
    <xf numFmtId="0" fontId="4" fillId="4" borderId="12" xfId="0" applyFont="1" applyFill="1" applyBorder="1"/>
    <xf numFmtId="0" fontId="2" fillId="0" borderId="9" xfId="0" applyFont="1" applyBorder="1"/>
    <xf numFmtId="0" fontId="6" fillId="4" borderId="9" xfId="0" applyFont="1" applyFill="1" applyBorder="1"/>
    <xf numFmtId="0" fontId="5" fillId="0" borderId="13" xfId="0" applyFont="1" applyFill="1" applyBorder="1"/>
    <xf numFmtId="0" fontId="5" fillId="3" borderId="14" xfId="0" applyFont="1" applyFill="1" applyBorder="1"/>
    <xf numFmtId="0" fontId="5" fillId="4" borderId="14" xfId="0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vertical="top"/>
    </xf>
    <xf numFmtId="14" fontId="3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0" xfId="0" applyFont="1"/>
    <xf numFmtId="0" fontId="9" fillId="3" borderId="0" xfId="0" applyFont="1" applyFill="1"/>
    <xf numFmtId="0" fontId="2" fillId="0" borderId="0" xfId="0" applyFont="1"/>
    <xf numFmtId="0" fontId="4" fillId="3" borderId="5" xfId="0" applyFont="1" applyFill="1" applyBorder="1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ill="1"/>
    <xf numFmtId="0" fontId="0" fillId="3" borderId="0" xfId="0" applyFont="1" applyFill="1"/>
    <xf numFmtId="0" fontId="1" fillId="0" borderId="0" xfId="0" applyFont="1" applyFill="1"/>
    <xf numFmtId="0" fontId="5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1" xfId="0" applyFont="1" applyFill="1" applyBorder="1"/>
    <xf numFmtId="0" fontId="4" fillId="0" borderId="8" xfId="0" applyFont="1" applyFill="1" applyBorder="1"/>
    <xf numFmtId="0" fontId="6" fillId="0" borderId="9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5" fillId="0" borderId="14" xfId="0" applyFont="1" applyFill="1" applyBorder="1"/>
    <xf numFmtId="1" fontId="5" fillId="0" borderId="14" xfId="0" applyNumberFormat="1" applyFont="1" applyFill="1" applyBorder="1"/>
    <xf numFmtId="0" fontId="5" fillId="0" borderId="15" xfId="0" applyFont="1" applyFill="1" applyBorder="1"/>
    <xf numFmtId="0" fontId="4" fillId="0" borderId="0" xfId="0" applyFont="1" applyFill="1"/>
    <xf numFmtId="1" fontId="4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10" fillId="0" borderId="0" xfId="0" applyFont="1"/>
    <xf numFmtId="0" fontId="9" fillId="4" borderId="11" xfId="0" applyFont="1" applyFill="1" applyBorder="1"/>
    <xf numFmtId="0" fontId="9" fillId="0" borderId="21" xfId="0" applyFont="1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9" fontId="4" fillId="0" borderId="1" xfId="0" applyNumberFormat="1" applyFont="1" applyFill="1" applyBorder="1" applyAlignment="1">
      <alignment horizontal="center" wrapText="1"/>
    </xf>
    <xf numFmtId="9" fontId="4" fillId="0" borderId="6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0"/>
  <sheetViews>
    <sheetView tabSelected="1" workbookViewId="0">
      <selection activeCell="V13" sqref="V13"/>
    </sheetView>
  </sheetViews>
  <sheetFormatPr defaultRowHeight="15"/>
  <cols>
    <col min="1" max="1" width="25.85546875" customWidth="1"/>
    <col min="2" max="3" width="6.5703125" style="10" customWidth="1"/>
    <col min="4" max="4" width="6.7109375" style="16" customWidth="1"/>
    <col min="5" max="5" width="6.5703125" style="62" customWidth="1"/>
    <col min="6" max="6" width="6.42578125" style="62" customWidth="1"/>
    <col min="7" max="8" width="5.7109375" style="62" customWidth="1"/>
    <col min="9" max="9" width="6.42578125" style="62" customWidth="1"/>
    <col min="10" max="10" width="5.28515625" style="62" customWidth="1"/>
    <col min="11" max="11" width="5.5703125" style="62" customWidth="1"/>
    <col min="12" max="12" width="5.140625" style="62" customWidth="1"/>
    <col min="13" max="13" width="4.7109375" style="62" customWidth="1"/>
    <col min="14" max="14" width="5.7109375" style="62" customWidth="1"/>
    <col min="15" max="15" width="5.5703125" style="62" customWidth="1"/>
    <col min="16" max="16" width="5.85546875" style="59" customWidth="1"/>
    <col min="17" max="17" width="6.28515625" style="59" customWidth="1"/>
    <col min="18" max="18" width="6" style="59" customWidth="1"/>
    <col min="19" max="19" width="5.7109375" style="59" customWidth="1"/>
    <col min="20" max="20" width="6.140625" style="59" customWidth="1"/>
    <col min="21" max="21" width="6.5703125" style="59" customWidth="1"/>
    <col min="22" max="22" width="25.28515625" style="38" customWidth="1"/>
    <col min="23" max="25" width="9.140625" hidden="1" customWidth="1"/>
  </cols>
  <sheetData>
    <row r="1" spans="1:23" s="1" customFormat="1" ht="15.75" thickBot="1">
      <c r="B1" s="6" t="s">
        <v>115</v>
      </c>
      <c r="C1" s="6"/>
      <c r="D1" s="1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47"/>
      <c r="R1" s="47"/>
      <c r="S1" s="47"/>
      <c r="T1" s="47"/>
      <c r="U1" s="47"/>
      <c r="V1" s="40"/>
    </row>
    <row r="2" spans="1:23" s="1" customFormat="1">
      <c r="A2" s="67"/>
      <c r="B2" s="71" t="s">
        <v>29</v>
      </c>
      <c r="C2" s="72"/>
      <c r="D2" s="75" t="s">
        <v>54</v>
      </c>
      <c r="E2" s="75"/>
      <c r="F2" s="77" t="s">
        <v>64</v>
      </c>
      <c r="G2" s="77"/>
      <c r="H2" s="77"/>
      <c r="I2" s="77"/>
      <c r="J2" s="77"/>
      <c r="K2" s="77"/>
      <c r="L2" s="77"/>
      <c r="M2" s="77"/>
      <c r="N2" s="77" t="s">
        <v>42</v>
      </c>
      <c r="O2" s="77"/>
      <c r="P2" s="77"/>
      <c r="Q2" s="77"/>
      <c r="R2" s="77"/>
      <c r="S2" s="77"/>
      <c r="T2" s="77"/>
      <c r="U2" s="85" t="s">
        <v>113</v>
      </c>
    </row>
    <row r="3" spans="1:23" ht="37.5" customHeight="1">
      <c r="A3" s="68"/>
      <c r="B3" s="73"/>
      <c r="C3" s="74"/>
      <c r="D3" s="76"/>
      <c r="E3" s="76"/>
      <c r="F3" s="48" t="s">
        <v>43</v>
      </c>
      <c r="G3" s="78" t="s">
        <v>58</v>
      </c>
      <c r="H3" s="78"/>
      <c r="I3" s="70" t="s">
        <v>44</v>
      </c>
      <c r="J3" s="70"/>
      <c r="K3" s="78" t="s">
        <v>65</v>
      </c>
      <c r="L3" s="78" t="s">
        <v>62</v>
      </c>
      <c r="M3" s="78"/>
      <c r="N3" s="88" t="s">
        <v>112</v>
      </c>
      <c r="O3" s="78" t="s">
        <v>51</v>
      </c>
      <c r="P3" s="78"/>
      <c r="Q3" s="78" t="s">
        <v>66</v>
      </c>
      <c r="R3" s="78"/>
      <c r="S3" s="78" t="s">
        <v>70</v>
      </c>
      <c r="T3" s="78"/>
      <c r="U3" s="86"/>
    </row>
    <row r="4" spans="1:23" ht="23.25" customHeight="1" thickBot="1">
      <c r="A4" s="69"/>
      <c r="B4" s="41" t="s">
        <v>30</v>
      </c>
      <c r="C4" s="7" t="s">
        <v>31</v>
      </c>
      <c r="D4" s="12" t="s">
        <v>30</v>
      </c>
      <c r="E4" s="49" t="s">
        <v>31</v>
      </c>
      <c r="F4" s="49"/>
      <c r="G4" s="49" t="s">
        <v>30</v>
      </c>
      <c r="H4" s="49" t="s">
        <v>31</v>
      </c>
      <c r="I4" s="49" t="s">
        <v>30</v>
      </c>
      <c r="J4" s="49" t="s">
        <v>31</v>
      </c>
      <c r="K4" s="79"/>
      <c r="L4" s="49" t="s">
        <v>30</v>
      </c>
      <c r="M4" s="49" t="s">
        <v>31</v>
      </c>
      <c r="N4" s="89"/>
      <c r="O4" s="49" t="s">
        <v>30</v>
      </c>
      <c r="P4" s="49" t="s">
        <v>31</v>
      </c>
      <c r="Q4" s="49" t="s">
        <v>30</v>
      </c>
      <c r="R4" s="49" t="s">
        <v>31</v>
      </c>
      <c r="S4" s="49" t="s">
        <v>30</v>
      </c>
      <c r="T4" s="49" t="s">
        <v>31</v>
      </c>
      <c r="U4" s="87"/>
    </row>
    <row r="5" spans="1:23">
      <c r="A5" s="21" t="s">
        <v>0</v>
      </c>
      <c r="B5" s="22">
        <f>D5+F5+G5+I5+K5+L5+N5+O5+Q5+S5+U5</f>
        <v>890</v>
      </c>
      <c r="C5" s="22">
        <f>E5+H5+J5+M5+P5+R5+T5</f>
        <v>4030</v>
      </c>
      <c r="D5" s="23">
        <v>-3930</v>
      </c>
      <c r="E5" s="50">
        <v>-2730</v>
      </c>
      <c r="F5" s="50">
        <v>-4390</v>
      </c>
      <c r="G5" s="50"/>
      <c r="H5" s="50"/>
      <c r="I5" s="50"/>
      <c r="J5" s="50"/>
      <c r="K5" s="50"/>
      <c r="L5" s="50"/>
      <c r="M5" s="50"/>
      <c r="N5" s="50"/>
      <c r="O5" s="50">
        <f>D5*(-1)</f>
        <v>3930</v>
      </c>
      <c r="P5" s="50">
        <f>E5*(-1)</f>
        <v>2730</v>
      </c>
      <c r="Q5" s="50">
        <v>5280</v>
      </c>
      <c r="R5" s="50">
        <v>4030</v>
      </c>
      <c r="S5" s="50"/>
      <c r="T5" s="51"/>
      <c r="U5" s="50"/>
    </row>
    <row r="6" spans="1:23">
      <c r="A6" s="19" t="s">
        <v>1</v>
      </c>
      <c r="B6" s="22">
        <f t="shared" ref="B6:B64" si="0">D6+F6+G6+I6+K6+L6+N6+O6+Q6+S6+U6</f>
        <v>3560</v>
      </c>
      <c r="C6" s="22">
        <f t="shared" ref="C6:C64" si="1">E6+H6+J6+M6+P6+R6+T6</f>
        <v>3860</v>
      </c>
      <c r="D6" s="13">
        <v>-9660</v>
      </c>
      <c r="E6" s="3">
        <v>-6840</v>
      </c>
      <c r="F6" s="3">
        <v>-1500</v>
      </c>
      <c r="G6" s="3"/>
      <c r="H6" s="3"/>
      <c r="I6" s="3"/>
      <c r="J6" s="3"/>
      <c r="K6" s="3"/>
      <c r="L6" s="3"/>
      <c r="M6" s="3"/>
      <c r="N6" s="3"/>
      <c r="O6" s="50">
        <f t="shared" ref="O6:O15" si="2">D6*(-1)</f>
        <v>9660</v>
      </c>
      <c r="P6" s="50">
        <f t="shared" ref="P6:P15" si="3">E6*(-1)</f>
        <v>6840</v>
      </c>
      <c r="Q6" s="3">
        <v>5060</v>
      </c>
      <c r="R6" s="3">
        <v>3860</v>
      </c>
      <c r="S6" s="3"/>
      <c r="T6" s="52"/>
      <c r="U6" s="3"/>
    </row>
    <row r="7" spans="1:23">
      <c r="A7" s="19" t="s">
        <v>2</v>
      </c>
      <c r="B7" s="22">
        <f t="shared" si="0"/>
        <v>3590</v>
      </c>
      <c r="C7" s="22">
        <f t="shared" si="1"/>
        <v>3980</v>
      </c>
      <c r="D7" s="13">
        <v>-4430</v>
      </c>
      <c r="E7" s="3">
        <v>-3210</v>
      </c>
      <c r="F7" s="3">
        <v>-1620</v>
      </c>
      <c r="G7" s="3"/>
      <c r="H7" s="3"/>
      <c r="I7" s="3"/>
      <c r="J7" s="3"/>
      <c r="K7" s="3"/>
      <c r="L7" s="3"/>
      <c r="M7" s="3"/>
      <c r="N7" s="3"/>
      <c r="O7" s="50">
        <f t="shared" si="2"/>
        <v>4430</v>
      </c>
      <c r="P7" s="50">
        <f t="shared" si="3"/>
        <v>3210</v>
      </c>
      <c r="Q7" s="3">
        <v>5210</v>
      </c>
      <c r="R7" s="3">
        <v>3980</v>
      </c>
      <c r="S7" s="3"/>
      <c r="T7" s="52"/>
      <c r="U7" s="3"/>
    </row>
    <row r="8" spans="1:23">
      <c r="A8" s="19" t="s">
        <v>3</v>
      </c>
      <c r="B8" s="22">
        <f t="shared" si="0"/>
        <v>5830</v>
      </c>
      <c r="C8" s="22">
        <f t="shared" si="1"/>
        <v>3920</v>
      </c>
      <c r="D8" s="13">
        <v>2150</v>
      </c>
      <c r="E8" s="3">
        <v>1620</v>
      </c>
      <c r="F8" s="3">
        <v>690</v>
      </c>
      <c r="G8" s="3"/>
      <c r="H8" s="3"/>
      <c r="I8" s="3"/>
      <c r="J8" s="3"/>
      <c r="K8" s="3"/>
      <c r="L8" s="3"/>
      <c r="M8" s="3"/>
      <c r="N8" s="3"/>
      <c r="O8" s="50">
        <f t="shared" si="2"/>
        <v>-2150</v>
      </c>
      <c r="P8" s="50">
        <f t="shared" si="3"/>
        <v>-1620</v>
      </c>
      <c r="Q8" s="3">
        <v>5140</v>
      </c>
      <c r="R8" s="3">
        <v>3920</v>
      </c>
      <c r="S8" s="3"/>
      <c r="T8" s="52"/>
      <c r="U8" s="3"/>
    </row>
    <row r="9" spans="1:23">
      <c r="A9" s="19" t="s">
        <v>4</v>
      </c>
      <c r="B9" s="22">
        <f t="shared" si="0"/>
        <v>2110</v>
      </c>
      <c r="C9" s="22">
        <f t="shared" si="1"/>
        <v>3700</v>
      </c>
      <c r="D9" s="13">
        <v>-1870</v>
      </c>
      <c r="E9" s="3">
        <v>-1330</v>
      </c>
      <c r="F9" s="3">
        <v>-2740</v>
      </c>
      <c r="G9" s="3"/>
      <c r="H9" s="3"/>
      <c r="I9" s="3"/>
      <c r="J9" s="3"/>
      <c r="K9" s="3"/>
      <c r="L9" s="3"/>
      <c r="M9" s="3"/>
      <c r="N9" s="3"/>
      <c r="O9" s="50">
        <f t="shared" si="2"/>
        <v>1870</v>
      </c>
      <c r="P9" s="50">
        <f t="shared" si="3"/>
        <v>1330</v>
      </c>
      <c r="Q9" s="3">
        <v>4850</v>
      </c>
      <c r="R9" s="3">
        <v>3700</v>
      </c>
      <c r="S9" s="3"/>
      <c r="T9" s="52"/>
      <c r="U9" s="3"/>
    </row>
    <row r="10" spans="1:23">
      <c r="A10" s="19" t="s">
        <v>5</v>
      </c>
      <c r="B10" s="22">
        <f t="shared" si="0"/>
        <v>510</v>
      </c>
      <c r="C10" s="22">
        <f t="shared" si="1"/>
        <v>390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50">
        <f t="shared" si="2"/>
        <v>0</v>
      </c>
      <c r="P10" s="50">
        <f t="shared" si="3"/>
        <v>0</v>
      </c>
      <c r="Q10" s="3">
        <v>510</v>
      </c>
      <c r="R10" s="3">
        <v>390</v>
      </c>
      <c r="S10" s="3"/>
      <c r="T10" s="52"/>
      <c r="U10" s="3"/>
    </row>
    <row r="11" spans="1:23">
      <c r="A11" s="19" t="s">
        <v>6</v>
      </c>
      <c r="B11" s="22">
        <f t="shared" si="0"/>
        <v>2090</v>
      </c>
      <c r="C11" s="22">
        <f t="shared" si="1"/>
        <v>780</v>
      </c>
      <c r="D11" s="13">
        <v>930</v>
      </c>
      <c r="E11" s="3">
        <v>720</v>
      </c>
      <c r="F11" s="3">
        <v>1070</v>
      </c>
      <c r="G11" s="3"/>
      <c r="H11" s="3"/>
      <c r="I11" s="3"/>
      <c r="J11" s="3"/>
      <c r="K11" s="3"/>
      <c r="L11" s="3"/>
      <c r="M11" s="3"/>
      <c r="N11" s="3"/>
      <c r="O11" s="50">
        <f t="shared" si="2"/>
        <v>-930</v>
      </c>
      <c r="P11" s="50">
        <f t="shared" si="3"/>
        <v>-720</v>
      </c>
      <c r="Q11" s="3">
        <v>1020</v>
      </c>
      <c r="R11" s="3">
        <v>780</v>
      </c>
      <c r="S11" s="3"/>
      <c r="T11" s="52"/>
      <c r="U11" s="3"/>
      <c r="W11" s="18"/>
    </row>
    <row r="12" spans="1:23">
      <c r="A12" s="19" t="s">
        <v>7</v>
      </c>
      <c r="B12" s="22">
        <f t="shared" si="0"/>
        <v>1520</v>
      </c>
      <c r="C12" s="22">
        <f t="shared" si="1"/>
        <v>610</v>
      </c>
      <c r="D12" s="13">
        <v>12090</v>
      </c>
      <c r="E12" s="3">
        <v>8820</v>
      </c>
      <c r="F12" s="3">
        <v>720</v>
      </c>
      <c r="G12" s="3"/>
      <c r="H12" s="3"/>
      <c r="I12" s="3"/>
      <c r="J12" s="3"/>
      <c r="K12" s="3"/>
      <c r="L12" s="3"/>
      <c r="M12" s="3"/>
      <c r="N12" s="3"/>
      <c r="O12" s="50">
        <f t="shared" si="2"/>
        <v>-12090</v>
      </c>
      <c r="P12" s="50">
        <f t="shared" si="3"/>
        <v>-8820</v>
      </c>
      <c r="Q12" s="3">
        <v>800</v>
      </c>
      <c r="R12" s="3">
        <v>610</v>
      </c>
      <c r="S12" s="3"/>
      <c r="T12" s="52"/>
      <c r="U12" s="3"/>
    </row>
    <row r="13" spans="1:23">
      <c r="A13" s="19" t="s">
        <v>8</v>
      </c>
      <c r="B13" s="22">
        <f t="shared" si="0"/>
        <v>230</v>
      </c>
      <c r="C13" s="22">
        <f t="shared" si="1"/>
        <v>2580</v>
      </c>
      <c r="D13" s="13">
        <v>850</v>
      </c>
      <c r="E13" s="3">
        <v>700</v>
      </c>
      <c r="F13" s="3">
        <v>-3150</v>
      </c>
      <c r="G13" s="3"/>
      <c r="H13" s="3"/>
      <c r="I13" s="3"/>
      <c r="J13" s="3"/>
      <c r="K13" s="3"/>
      <c r="L13" s="3"/>
      <c r="M13" s="3"/>
      <c r="N13" s="3"/>
      <c r="O13" s="50">
        <f t="shared" si="2"/>
        <v>-850</v>
      </c>
      <c r="P13" s="50">
        <f t="shared" si="3"/>
        <v>-700</v>
      </c>
      <c r="Q13" s="3">
        <v>3380</v>
      </c>
      <c r="R13" s="3">
        <v>2580</v>
      </c>
      <c r="S13" s="3"/>
      <c r="T13" s="52"/>
      <c r="U13" s="3"/>
    </row>
    <row r="14" spans="1:23">
      <c r="A14" s="19" t="s">
        <v>9</v>
      </c>
      <c r="B14" s="22">
        <f t="shared" si="0"/>
        <v>970</v>
      </c>
      <c r="C14" s="22">
        <f t="shared" si="1"/>
        <v>280</v>
      </c>
      <c r="D14" s="13">
        <v>1910</v>
      </c>
      <c r="E14" s="3">
        <v>1400</v>
      </c>
      <c r="F14" s="3">
        <v>600</v>
      </c>
      <c r="G14" s="3"/>
      <c r="H14" s="3"/>
      <c r="I14" s="3"/>
      <c r="J14" s="3"/>
      <c r="K14" s="3"/>
      <c r="L14" s="3"/>
      <c r="M14" s="3"/>
      <c r="N14" s="3"/>
      <c r="O14" s="50">
        <f t="shared" si="2"/>
        <v>-1910</v>
      </c>
      <c r="P14" s="50">
        <f t="shared" si="3"/>
        <v>-1400</v>
      </c>
      <c r="Q14" s="3">
        <v>370</v>
      </c>
      <c r="R14" s="3">
        <v>280</v>
      </c>
      <c r="S14" s="3"/>
      <c r="T14" s="52"/>
      <c r="U14" s="3"/>
    </row>
    <row r="15" spans="1:23">
      <c r="A15" s="19" t="s">
        <v>10</v>
      </c>
      <c r="B15" s="22">
        <f t="shared" si="0"/>
        <v>-470</v>
      </c>
      <c r="C15" s="22">
        <f t="shared" si="1"/>
        <v>500</v>
      </c>
      <c r="D15" s="13">
        <v>1200</v>
      </c>
      <c r="E15" s="3">
        <v>870</v>
      </c>
      <c r="F15" s="3">
        <v>-1120</v>
      </c>
      <c r="G15" s="3"/>
      <c r="H15" s="3"/>
      <c r="I15" s="3"/>
      <c r="J15" s="3"/>
      <c r="K15" s="3"/>
      <c r="L15" s="3"/>
      <c r="M15" s="3"/>
      <c r="N15" s="3"/>
      <c r="O15" s="50">
        <f t="shared" si="2"/>
        <v>-1200</v>
      </c>
      <c r="P15" s="50">
        <f t="shared" si="3"/>
        <v>-870</v>
      </c>
      <c r="Q15" s="3">
        <v>650</v>
      </c>
      <c r="R15" s="3">
        <v>500</v>
      </c>
      <c r="S15" s="3"/>
      <c r="T15" s="52"/>
      <c r="U15" s="3"/>
    </row>
    <row r="16" spans="1:23">
      <c r="A16" s="19" t="s">
        <v>11</v>
      </c>
      <c r="B16" s="22">
        <f t="shared" si="0"/>
        <v>6370</v>
      </c>
      <c r="C16" s="22">
        <f t="shared" si="1"/>
        <v>5910</v>
      </c>
      <c r="D16" s="13">
        <v>7060</v>
      </c>
      <c r="E16" s="3">
        <v>5410</v>
      </c>
      <c r="F16" s="3">
        <v>-1340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650</v>
      </c>
      <c r="R16" s="3">
        <v>500</v>
      </c>
      <c r="S16" s="3"/>
      <c r="T16" s="52"/>
      <c r="U16" s="3"/>
    </row>
    <row r="17" spans="1:21">
      <c r="A17" s="19" t="s">
        <v>12</v>
      </c>
      <c r="B17" s="22">
        <f t="shared" si="0"/>
        <v>-17230</v>
      </c>
      <c r="C17" s="22">
        <f t="shared" si="1"/>
        <v>-10730</v>
      </c>
      <c r="D17" s="13">
        <v>1380</v>
      </c>
      <c r="E17" s="3">
        <v>640</v>
      </c>
      <c r="F17" s="3">
        <v>-3710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6110</v>
      </c>
      <c r="R17" s="3">
        <v>4670</v>
      </c>
      <c r="S17" s="3">
        <v>-21010</v>
      </c>
      <c r="T17" s="52">
        <v>-16040</v>
      </c>
      <c r="U17" s="3"/>
    </row>
    <row r="18" spans="1:21">
      <c r="A18" s="19" t="s">
        <v>48</v>
      </c>
      <c r="B18" s="22">
        <f t="shared" si="0"/>
        <v>-119290</v>
      </c>
      <c r="C18" s="22">
        <f t="shared" si="1"/>
        <v>-60270</v>
      </c>
      <c r="D18" s="13">
        <v>-86880</v>
      </c>
      <c r="E18" s="3">
        <v>-63900</v>
      </c>
      <c r="F18" s="3">
        <v>-30130</v>
      </c>
      <c r="G18" s="17">
        <v>-600</v>
      </c>
      <c r="H18" s="17">
        <v>-360</v>
      </c>
      <c r="I18" s="3"/>
      <c r="J18" s="3"/>
      <c r="K18" s="3"/>
      <c r="L18" s="3"/>
      <c r="M18" s="3"/>
      <c r="N18" s="17">
        <v>-6900</v>
      </c>
      <c r="O18" s="3"/>
      <c r="P18" s="3"/>
      <c r="Q18" s="3">
        <v>6830</v>
      </c>
      <c r="R18" s="3">
        <v>5220</v>
      </c>
      <c r="S18" s="3">
        <v>-1610</v>
      </c>
      <c r="T18" s="52">
        <v>-1230</v>
      </c>
      <c r="U18" s="3"/>
    </row>
    <row r="19" spans="1:21">
      <c r="A19" s="19" t="s">
        <v>13</v>
      </c>
      <c r="B19" s="22">
        <f t="shared" si="0"/>
        <v>-42220</v>
      </c>
      <c r="C19" s="22">
        <f t="shared" si="1"/>
        <v>-21260</v>
      </c>
      <c r="D19" s="13">
        <v>-32390</v>
      </c>
      <c r="E19" s="3">
        <v>-23960</v>
      </c>
      <c r="F19" s="3">
        <v>-11290</v>
      </c>
      <c r="G19" s="17">
        <v>-220</v>
      </c>
      <c r="H19" s="17">
        <v>-130</v>
      </c>
      <c r="I19" s="3"/>
      <c r="J19" s="3"/>
      <c r="K19" s="3"/>
      <c r="L19" s="3"/>
      <c r="M19" s="3"/>
      <c r="N19" s="17">
        <v>-2030</v>
      </c>
      <c r="O19" s="3"/>
      <c r="P19" s="3"/>
      <c r="Q19" s="3">
        <v>5800</v>
      </c>
      <c r="R19" s="3">
        <v>4430</v>
      </c>
      <c r="S19" s="3">
        <v>-2090</v>
      </c>
      <c r="T19" s="52">
        <v>-1600</v>
      </c>
      <c r="U19" s="3"/>
    </row>
    <row r="20" spans="1:21">
      <c r="A20" s="19" t="s">
        <v>14</v>
      </c>
      <c r="B20" s="22">
        <f t="shared" si="0"/>
        <v>-22270</v>
      </c>
      <c r="C20" s="22">
        <f t="shared" si="1"/>
        <v>-6800</v>
      </c>
      <c r="D20" s="13">
        <v>-11400</v>
      </c>
      <c r="E20" s="3">
        <v>-8310</v>
      </c>
      <c r="F20" s="3">
        <v>-10700</v>
      </c>
      <c r="G20" s="17">
        <v>-210</v>
      </c>
      <c r="H20" s="17">
        <v>-120</v>
      </c>
      <c r="I20" s="3"/>
      <c r="J20" s="3"/>
      <c r="K20" s="3"/>
      <c r="L20" s="3"/>
      <c r="M20" s="3"/>
      <c r="N20" s="17">
        <v>-2100</v>
      </c>
      <c r="O20" s="3"/>
      <c r="P20" s="3"/>
      <c r="Q20" s="3">
        <v>4240</v>
      </c>
      <c r="R20" s="3">
        <v>3240</v>
      </c>
      <c r="S20" s="3">
        <v>-2100</v>
      </c>
      <c r="T20" s="52">
        <v>-1610</v>
      </c>
      <c r="U20" s="3"/>
    </row>
    <row r="21" spans="1:21">
      <c r="A21" s="19" t="s">
        <v>49</v>
      </c>
      <c r="B21" s="22">
        <f t="shared" si="0"/>
        <v>-16750</v>
      </c>
      <c r="C21" s="22">
        <f t="shared" si="1"/>
        <v>14080</v>
      </c>
      <c r="D21" s="13">
        <v>18400</v>
      </c>
      <c r="E21" s="3">
        <v>14500</v>
      </c>
      <c r="F21" s="3">
        <v>-28330</v>
      </c>
      <c r="G21" s="17">
        <v>-560</v>
      </c>
      <c r="H21" s="17">
        <v>-340</v>
      </c>
      <c r="I21" s="3"/>
      <c r="J21" s="3"/>
      <c r="K21" s="3"/>
      <c r="L21" s="3"/>
      <c r="M21" s="3"/>
      <c r="N21" s="17">
        <v>-6150</v>
      </c>
      <c r="O21" s="3"/>
      <c r="P21" s="3"/>
      <c r="Q21" s="3">
        <v>4910</v>
      </c>
      <c r="R21" s="3">
        <v>3750</v>
      </c>
      <c r="S21" s="3">
        <v>-5020</v>
      </c>
      <c r="T21" s="52">
        <v>-3830</v>
      </c>
      <c r="U21" s="3"/>
    </row>
    <row r="22" spans="1:21">
      <c r="A22" s="19" t="s">
        <v>15</v>
      </c>
      <c r="B22" s="22">
        <f t="shared" si="0"/>
        <v>68480</v>
      </c>
      <c r="C22" s="22">
        <f t="shared" si="1"/>
        <v>52270</v>
      </c>
      <c r="D22" s="13">
        <v>67700</v>
      </c>
      <c r="E22" s="3">
        <v>51670</v>
      </c>
      <c r="F22" s="3"/>
      <c r="G22" s="17">
        <f t="shared" ref="G22" si="4">F22*0.02</f>
        <v>0</v>
      </c>
      <c r="H22" s="17">
        <f t="shared" ref="H22:H30" si="5">G22*0.8/1.3098</f>
        <v>0</v>
      </c>
      <c r="I22" s="3"/>
      <c r="J22" s="3"/>
      <c r="K22" s="3"/>
      <c r="L22" s="3"/>
      <c r="M22" s="3"/>
      <c r="N22" s="17">
        <f>F22*0.25</f>
        <v>0</v>
      </c>
      <c r="O22" s="3"/>
      <c r="P22" s="3"/>
      <c r="Q22" s="3">
        <v>3140</v>
      </c>
      <c r="R22" s="3">
        <v>2400</v>
      </c>
      <c r="S22" s="3">
        <v>-2360</v>
      </c>
      <c r="T22" s="52">
        <v>-1800</v>
      </c>
      <c r="U22" s="3"/>
    </row>
    <row r="23" spans="1:21">
      <c r="A23" s="19" t="s">
        <v>16</v>
      </c>
      <c r="B23" s="22">
        <f t="shared" si="0"/>
        <v>-53320</v>
      </c>
      <c r="C23" s="22">
        <f t="shared" si="1"/>
        <v>-10360</v>
      </c>
      <c r="D23" s="13">
        <v>-11390</v>
      </c>
      <c r="E23" s="3">
        <v>-7980</v>
      </c>
      <c r="F23" s="3">
        <v>-11350</v>
      </c>
      <c r="G23" s="17">
        <v>-220</v>
      </c>
      <c r="H23" s="17">
        <v>-130</v>
      </c>
      <c r="I23" s="3"/>
      <c r="J23" s="3"/>
      <c r="K23" s="3"/>
      <c r="L23" s="3"/>
      <c r="M23" s="3"/>
      <c r="N23" s="17">
        <v>-2130</v>
      </c>
      <c r="O23" s="3"/>
      <c r="P23" s="3"/>
      <c r="Q23" s="3">
        <v>4400</v>
      </c>
      <c r="R23" s="3">
        <v>3360</v>
      </c>
      <c r="S23" s="3">
        <v>-7350</v>
      </c>
      <c r="T23" s="52">
        <v>-5610</v>
      </c>
      <c r="U23" s="3">
        <v>-25280</v>
      </c>
    </row>
    <row r="24" spans="1:21">
      <c r="A24" s="19" t="s">
        <v>17</v>
      </c>
      <c r="B24" s="22">
        <f t="shared" si="0"/>
        <v>-67650</v>
      </c>
      <c r="C24" s="22">
        <f t="shared" si="1"/>
        <v>-36080</v>
      </c>
      <c r="D24" s="13">
        <v>-47760</v>
      </c>
      <c r="E24" s="3">
        <v>-34870</v>
      </c>
      <c r="F24" s="3">
        <v>-15220</v>
      </c>
      <c r="G24" s="17">
        <v>-300</v>
      </c>
      <c r="H24" s="17">
        <v>-180</v>
      </c>
      <c r="I24" s="3"/>
      <c r="J24" s="3"/>
      <c r="K24" s="3"/>
      <c r="L24" s="3"/>
      <c r="M24" s="3"/>
      <c r="N24" s="17">
        <v>-3020</v>
      </c>
      <c r="O24" s="3"/>
      <c r="P24" s="3"/>
      <c r="Q24" s="3">
        <v>6010</v>
      </c>
      <c r="R24" s="3">
        <v>4590</v>
      </c>
      <c r="S24" s="3">
        <v>-7360</v>
      </c>
      <c r="T24" s="52">
        <v>-5620</v>
      </c>
      <c r="U24" s="3"/>
    </row>
    <row r="25" spans="1:21">
      <c r="A25" s="19" t="s">
        <v>59</v>
      </c>
      <c r="B25" s="22">
        <f t="shared" si="0"/>
        <v>-60940</v>
      </c>
      <c r="C25" s="22">
        <f t="shared" si="1"/>
        <v>-18050.360360360359</v>
      </c>
      <c r="D25" s="13">
        <v>-29580</v>
      </c>
      <c r="E25" s="3">
        <v>-21960</v>
      </c>
      <c r="F25" s="3">
        <v>-29910</v>
      </c>
      <c r="G25" s="17">
        <v>-590</v>
      </c>
      <c r="H25" s="17">
        <f t="shared" si="5"/>
        <v>-360.36036036036035</v>
      </c>
      <c r="I25" s="3"/>
      <c r="J25" s="3"/>
      <c r="K25" s="3"/>
      <c r="L25" s="3"/>
      <c r="M25" s="3"/>
      <c r="N25" s="17">
        <v>-6450</v>
      </c>
      <c r="O25" s="3"/>
      <c r="P25" s="3"/>
      <c r="Q25" s="3">
        <v>6180</v>
      </c>
      <c r="R25" s="3">
        <v>4720</v>
      </c>
      <c r="S25" s="3">
        <v>-590</v>
      </c>
      <c r="T25" s="52">
        <v>-450</v>
      </c>
      <c r="U25" s="3"/>
    </row>
    <row r="26" spans="1:21">
      <c r="A26" s="19" t="s">
        <v>18</v>
      </c>
      <c r="B26" s="22">
        <f t="shared" si="0"/>
        <v>-59870</v>
      </c>
      <c r="C26" s="22">
        <f t="shared" si="1"/>
        <v>-14400</v>
      </c>
      <c r="D26" s="13">
        <v>-30710</v>
      </c>
      <c r="E26" s="3">
        <v>-22920</v>
      </c>
      <c r="F26" s="3">
        <v>-30620</v>
      </c>
      <c r="G26" s="17">
        <v>-610</v>
      </c>
      <c r="H26" s="17">
        <v>-370</v>
      </c>
      <c r="I26" s="3"/>
      <c r="J26" s="3"/>
      <c r="K26" s="3"/>
      <c r="L26" s="3"/>
      <c r="M26" s="3"/>
      <c r="N26" s="17">
        <v>-7010</v>
      </c>
      <c r="O26" s="3">
        <v>8290</v>
      </c>
      <c r="P26" s="3">
        <v>8290</v>
      </c>
      <c r="Q26" s="3">
        <v>7190</v>
      </c>
      <c r="R26" s="3">
        <v>5490</v>
      </c>
      <c r="S26" s="3">
        <v>-6400</v>
      </c>
      <c r="T26" s="52">
        <v>-4890</v>
      </c>
      <c r="U26" s="3"/>
    </row>
    <row r="27" spans="1:21">
      <c r="A27" s="19" t="s">
        <v>19</v>
      </c>
      <c r="B27" s="22">
        <f t="shared" si="0"/>
        <v>7020</v>
      </c>
      <c r="C27" s="22">
        <f t="shared" si="1"/>
        <v>12370</v>
      </c>
      <c r="D27" s="13">
        <v>14800</v>
      </c>
      <c r="E27" s="3">
        <v>11690</v>
      </c>
      <c r="F27" s="3">
        <v>-7160</v>
      </c>
      <c r="G27" s="17">
        <v>-140</v>
      </c>
      <c r="H27" s="17">
        <v>-80</v>
      </c>
      <c r="I27" s="3"/>
      <c r="J27" s="3"/>
      <c r="K27" s="3"/>
      <c r="L27" s="3"/>
      <c r="M27" s="3"/>
      <c r="N27" s="17">
        <v>-1480</v>
      </c>
      <c r="O27" s="3"/>
      <c r="P27" s="3"/>
      <c r="Q27" s="3">
        <v>3100</v>
      </c>
      <c r="R27" s="3">
        <v>2360</v>
      </c>
      <c r="S27" s="3">
        <v>-2100</v>
      </c>
      <c r="T27" s="52">
        <v>-1600</v>
      </c>
      <c r="U27" s="3"/>
    </row>
    <row r="28" spans="1:21">
      <c r="A28" s="19" t="s">
        <v>20</v>
      </c>
      <c r="B28" s="22">
        <f t="shared" si="0"/>
        <v>81970</v>
      </c>
      <c r="C28" s="22">
        <f t="shared" si="1"/>
        <v>59930</v>
      </c>
      <c r="D28" s="13">
        <v>78040</v>
      </c>
      <c r="E28" s="3">
        <v>58730</v>
      </c>
      <c r="F28" s="3">
        <v>1690</v>
      </c>
      <c r="G28" s="17">
        <v>30</v>
      </c>
      <c r="H28" s="17">
        <v>20</v>
      </c>
      <c r="I28" s="3"/>
      <c r="J28" s="3"/>
      <c r="K28" s="3"/>
      <c r="L28" s="3"/>
      <c r="M28" s="3"/>
      <c r="N28" s="17">
        <v>660</v>
      </c>
      <c r="O28" s="3"/>
      <c r="P28" s="3"/>
      <c r="Q28" s="3">
        <v>1550</v>
      </c>
      <c r="R28" s="3">
        <v>1180</v>
      </c>
      <c r="S28" s="3"/>
      <c r="T28" s="52"/>
      <c r="U28" s="3"/>
    </row>
    <row r="29" spans="1:21">
      <c r="A29" s="19" t="s">
        <v>21</v>
      </c>
      <c r="B29" s="22">
        <f t="shared" si="0"/>
        <v>3840</v>
      </c>
      <c r="C29" s="22">
        <f t="shared" si="1"/>
        <v>4290</v>
      </c>
      <c r="D29" s="13">
        <v>3170</v>
      </c>
      <c r="E29" s="3">
        <v>2390</v>
      </c>
      <c r="F29" s="3">
        <v>-1570</v>
      </c>
      <c r="G29" s="17">
        <v>-30</v>
      </c>
      <c r="H29" s="17">
        <v>-20</v>
      </c>
      <c r="I29" s="3"/>
      <c r="J29" s="3"/>
      <c r="K29" s="3"/>
      <c r="L29" s="3"/>
      <c r="M29" s="3"/>
      <c r="N29" s="17">
        <v>-240</v>
      </c>
      <c r="O29" s="3"/>
      <c r="P29" s="3"/>
      <c r="Q29" s="3">
        <v>2510</v>
      </c>
      <c r="R29" s="3">
        <v>1920</v>
      </c>
      <c r="S29" s="3"/>
      <c r="T29" s="52"/>
      <c r="U29" s="3"/>
    </row>
    <row r="30" spans="1:21">
      <c r="A30" s="19" t="s">
        <v>22</v>
      </c>
      <c r="B30" s="22">
        <f t="shared" si="0"/>
        <v>86170</v>
      </c>
      <c r="C30" s="22">
        <f t="shared" si="1"/>
        <v>56029.940448923502</v>
      </c>
      <c r="D30" s="13">
        <v>71640</v>
      </c>
      <c r="E30" s="3">
        <v>53700</v>
      </c>
      <c r="F30" s="3">
        <v>8910</v>
      </c>
      <c r="G30" s="17">
        <v>180</v>
      </c>
      <c r="H30" s="17">
        <f t="shared" si="5"/>
        <v>109.94044892349976</v>
      </c>
      <c r="I30" s="3"/>
      <c r="J30" s="3"/>
      <c r="K30" s="3"/>
      <c r="L30" s="3"/>
      <c r="M30" s="3"/>
      <c r="N30" s="17">
        <v>2530</v>
      </c>
      <c r="O30" s="3"/>
      <c r="P30" s="3"/>
      <c r="Q30" s="3">
        <v>2910</v>
      </c>
      <c r="R30" s="3">
        <v>2220</v>
      </c>
      <c r="S30" s="3"/>
      <c r="T30" s="52"/>
      <c r="U30" s="3"/>
    </row>
    <row r="31" spans="1:21">
      <c r="A31" s="19" t="s">
        <v>23</v>
      </c>
      <c r="B31" s="22">
        <f t="shared" si="0"/>
        <v>700</v>
      </c>
      <c r="C31" s="22">
        <f t="shared" si="1"/>
        <v>6990</v>
      </c>
      <c r="D31" s="13">
        <v>6530</v>
      </c>
      <c r="E31" s="3">
        <v>4850</v>
      </c>
      <c r="F31" s="3">
        <v>-7050</v>
      </c>
      <c r="G31" s="17">
        <v>-140</v>
      </c>
      <c r="H31" s="17">
        <v>-80</v>
      </c>
      <c r="I31" s="3"/>
      <c r="J31" s="3"/>
      <c r="K31" s="3"/>
      <c r="L31" s="3"/>
      <c r="M31" s="3"/>
      <c r="N31" s="17">
        <v>-1550</v>
      </c>
      <c r="O31" s="3"/>
      <c r="P31" s="3"/>
      <c r="Q31" s="3">
        <v>2910</v>
      </c>
      <c r="R31" s="3">
        <v>2220</v>
      </c>
      <c r="S31" s="3"/>
      <c r="T31" s="52"/>
      <c r="U31" s="3"/>
    </row>
    <row r="32" spans="1:21">
      <c r="A32" s="19" t="s">
        <v>60</v>
      </c>
      <c r="B32" s="22">
        <f t="shared" si="0"/>
        <v>-101460</v>
      </c>
      <c r="C32" s="22">
        <f t="shared" si="1"/>
        <v>-59570</v>
      </c>
      <c r="D32" s="13">
        <v>-90630</v>
      </c>
      <c r="E32" s="3">
        <v>-67560</v>
      </c>
      <c r="F32" s="3">
        <v>-17610</v>
      </c>
      <c r="G32" s="17">
        <v>-350</v>
      </c>
      <c r="H32" s="17">
        <v>-210</v>
      </c>
      <c r="I32" s="3"/>
      <c r="J32" s="3"/>
      <c r="K32" s="3"/>
      <c r="L32" s="3"/>
      <c r="M32" s="3"/>
      <c r="N32" s="17">
        <v>-4340</v>
      </c>
      <c r="O32" s="3">
        <v>8010</v>
      </c>
      <c r="P32" s="3">
        <v>5560</v>
      </c>
      <c r="Q32" s="3">
        <v>3460</v>
      </c>
      <c r="R32" s="3">
        <v>2640</v>
      </c>
      <c r="S32" s="3"/>
      <c r="T32" s="52"/>
      <c r="U32" s="3"/>
    </row>
    <row r="33" spans="1:21">
      <c r="A33" s="19" t="s">
        <v>24</v>
      </c>
      <c r="B33" s="22">
        <f t="shared" si="0"/>
        <v>48540</v>
      </c>
      <c r="C33" s="22">
        <f t="shared" si="1"/>
        <v>42140</v>
      </c>
      <c r="D33" s="13">
        <v>51390</v>
      </c>
      <c r="E33" s="3">
        <v>39210</v>
      </c>
      <c r="F33" s="3">
        <v>-5580</v>
      </c>
      <c r="G33" s="17">
        <v>-110</v>
      </c>
      <c r="H33" s="17">
        <v>-60</v>
      </c>
      <c r="I33" s="3"/>
      <c r="J33" s="3"/>
      <c r="K33" s="3"/>
      <c r="L33" s="3"/>
      <c r="M33" s="3"/>
      <c r="N33" s="17">
        <v>-1080</v>
      </c>
      <c r="O33" s="3"/>
      <c r="P33" s="3"/>
      <c r="Q33" s="3">
        <v>3920</v>
      </c>
      <c r="R33" s="3">
        <v>2990</v>
      </c>
      <c r="S33" s="3"/>
      <c r="T33" s="52"/>
      <c r="U33" s="3"/>
    </row>
    <row r="34" spans="1:21">
      <c r="A34" s="19" t="s">
        <v>25</v>
      </c>
      <c r="B34" s="22">
        <f t="shared" si="0"/>
        <v>39340</v>
      </c>
      <c r="C34" s="22">
        <f t="shared" si="1"/>
        <v>33920</v>
      </c>
      <c r="D34" s="13">
        <v>40970</v>
      </c>
      <c r="E34" s="3">
        <v>31140</v>
      </c>
      <c r="F34" s="3">
        <v>-4410</v>
      </c>
      <c r="G34" s="17">
        <v>-80</v>
      </c>
      <c r="H34" s="17">
        <v>-50</v>
      </c>
      <c r="I34" s="3"/>
      <c r="J34" s="3"/>
      <c r="K34" s="3"/>
      <c r="L34" s="3"/>
      <c r="M34" s="3"/>
      <c r="N34" s="17">
        <v>-850</v>
      </c>
      <c r="O34" s="3"/>
      <c r="P34" s="3"/>
      <c r="Q34" s="3">
        <v>3710</v>
      </c>
      <c r="R34" s="3">
        <v>2830</v>
      </c>
      <c r="S34" s="3"/>
      <c r="T34" s="52"/>
      <c r="U34" s="3"/>
    </row>
    <row r="35" spans="1:21">
      <c r="A35" s="19" t="s">
        <v>26</v>
      </c>
      <c r="B35" s="22">
        <f t="shared" si="0"/>
        <v>7690</v>
      </c>
      <c r="C35" s="22">
        <f t="shared" si="1"/>
        <v>9050</v>
      </c>
      <c r="D35" s="13">
        <v>9480</v>
      </c>
      <c r="E35" s="3">
        <v>7010</v>
      </c>
      <c r="F35" s="3">
        <v>-6210</v>
      </c>
      <c r="G35" s="17">
        <v>-120</v>
      </c>
      <c r="H35" s="17">
        <v>-70</v>
      </c>
      <c r="I35" s="3"/>
      <c r="J35" s="3"/>
      <c r="K35" s="3"/>
      <c r="L35" s="3"/>
      <c r="M35" s="3"/>
      <c r="N35" s="17">
        <v>-1320</v>
      </c>
      <c r="O35" s="3">
        <v>3100</v>
      </c>
      <c r="P35" s="3"/>
      <c r="Q35" s="3">
        <v>4190</v>
      </c>
      <c r="R35" s="3">
        <v>3200</v>
      </c>
      <c r="S35" s="3">
        <v>-1430</v>
      </c>
      <c r="T35" s="52">
        <v>-1090</v>
      </c>
      <c r="U35" s="3"/>
    </row>
    <row r="36" spans="1:21">
      <c r="A36" s="19" t="s">
        <v>27</v>
      </c>
      <c r="B36" s="22">
        <f t="shared" si="0"/>
        <v>6080</v>
      </c>
      <c r="C36" s="22">
        <f t="shared" si="1"/>
        <v>1870</v>
      </c>
      <c r="D36" s="13">
        <v>5080</v>
      </c>
      <c r="E36" s="3">
        <v>4260</v>
      </c>
      <c r="F36" s="3">
        <v>-1730</v>
      </c>
      <c r="G36" s="17">
        <v>-30</v>
      </c>
      <c r="H36" s="17">
        <v>-20</v>
      </c>
      <c r="I36" s="3"/>
      <c r="J36" s="3"/>
      <c r="K36" s="3"/>
      <c r="L36" s="3"/>
      <c r="M36" s="3"/>
      <c r="N36" s="17">
        <v>-140</v>
      </c>
      <c r="O36" s="3"/>
      <c r="P36" s="3"/>
      <c r="Q36" s="3">
        <v>2150</v>
      </c>
      <c r="R36" s="3">
        <v>1640</v>
      </c>
      <c r="S36" s="3">
        <v>-5250</v>
      </c>
      <c r="T36" s="52">
        <v>-4010</v>
      </c>
      <c r="U36" s="3">
        <v>6000</v>
      </c>
    </row>
    <row r="37" spans="1:21">
      <c r="A37" s="19" t="s">
        <v>28</v>
      </c>
      <c r="B37" s="22">
        <f t="shared" si="0"/>
        <v>-2280</v>
      </c>
      <c r="C37" s="22">
        <f t="shared" si="1"/>
        <v>13560</v>
      </c>
      <c r="D37" s="13">
        <v>15620</v>
      </c>
      <c r="E37" s="3">
        <v>12150</v>
      </c>
      <c r="F37" s="3">
        <v>-16050</v>
      </c>
      <c r="G37" s="17">
        <v>-320</v>
      </c>
      <c r="H37" s="17">
        <v>-190</v>
      </c>
      <c r="I37" s="3"/>
      <c r="J37" s="3"/>
      <c r="K37" s="3"/>
      <c r="L37" s="3"/>
      <c r="M37" s="3"/>
      <c r="N37" s="17">
        <v>-3630</v>
      </c>
      <c r="O37" s="3"/>
      <c r="P37" s="3"/>
      <c r="Q37" s="3">
        <v>2100</v>
      </c>
      <c r="R37" s="3">
        <v>1600</v>
      </c>
      <c r="S37" s="3"/>
      <c r="T37" s="52"/>
      <c r="U37" s="3"/>
    </row>
    <row r="38" spans="1:21">
      <c r="A38" s="19" t="s">
        <v>45</v>
      </c>
      <c r="B38" s="22">
        <f t="shared" si="0"/>
        <v>10490</v>
      </c>
      <c r="C38" s="22">
        <f t="shared" si="1"/>
        <v>8010</v>
      </c>
      <c r="D38" s="13">
        <v>10410</v>
      </c>
      <c r="E38" s="3">
        <v>7950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80</v>
      </c>
      <c r="R38" s="3">
        <v>60</v>
      </c>
      <c r="S38" s="3"/>
      <c r="T38" s="52"/>
      <c r="U38" s="3"/>
    </row>
    <row r="39" spans="1:21">
      <c r="A39" s="19" t="s">
        <v>46</v>
      </c>
      <c r="B39" s="22">
        <f t="shared" si="0"/>
        <v>2930</v>
      </c>
      <c r="C39" s="22">
        <f t="shared" si="1"/>
        <v>2240</v>
      </c>
      <c r="D39" s="13">
        <v>-3500</v>
      </c>
      <c r="E39" s="3">
        <v>-2670</v>
      </c>
      <c r="F39" s="3"/>
      <c r="G39" s="3"/>
      <c r="H39" s="3"/>
      <c r="I39" s="3"/>
      <c r="J39" s="3"/>
      <c r="K39" s="3"/>
      <c r="L39" s="3"/>
      <c r="M39" s="3"/>
      <c r="N39" s="3"/>
      <c r="O39" s="3">
        <v>3500</v>
      </c>
      <c r="P39" s="3">
        <v>2670</v>
      </c>
      <c r="Q39" s="3">
        <v>2930</v>
      </c>
      <c r="R39" s="3">
        <v>2240</v>
      </c>
      <c r="S39" s="3"/>
      <c r="T39" s="52"/>
      <c r="U39" s="3"/>
    </row>
    <row r="40" spans="1:21">
      <c r="A40" s="19" t="s">
        <v>47</v>
      </c>
      <c r="B40" s="22">
        <f t="shared" si="0"/>
        <v>42830</v>
      </c>
      <c r="C40" s="22">
        <f t="shared" si="1"/>
        <v>2240</v>
      </c>
      <c r="D40" s="13">
        <v>-1880</v>
      </c>
      <c r="E40" s="3">
        <v>-1440</v>
      </c>
      <c r="F40" s="3"/>
      <c r="G40" s="3"/>
      <c r="H40" s="3"/>
      <c r="I40" s="3"/>
      <c r="J40" s="3"/>
      <c r="K40" s="3"/>
      <c r="L40" s="3"/>
      <c r="M40" s="3"/>
      <c r="N40" s="3"/>
      <c r="O40" s="3">
        <v>36880</v>
      </c>
      <c r="P40" s="3">
        <v>1440</v>
      </c>
      <c r="Q40" s="3">
        <v>2930</v>
      </c>
      <c r="R40" s="3">
        <v>2240</v>
      </c>
      <c r="S40" s="3"/>
      <c r="T40" s="52"/>
      <c r="U40" s="3">
        <v>4900</v>
      </c>
    </row>
    <row r="41" spans="1:21">
      <c r="A41" s="20" t="s">
        <v>33</v>
      </c>
      <c r="B41" s="22">
        <f t="shared" si="0"/>
        <v>343620</v>
      </c>
      <c r="C41" s="22">
        <f t="shared" si="1"/>
        <v>1070</v>
      </c>
      <c r="D41" s="13">
        <v>-1390</v>
      </c>
      <c r="E41" s="3">
        <v>-1050</v>
      </c>
      <c r="F41" s="3">
        <v>-21790</v>
      </c>
      <c r="G41" s="3">
        <v>-12580</v>
      </c>
      <c r="H41" s="3">
        <v>-7680</v>
      </c>
      <c r="I41" s="3">
        <v>-113000</v>
      </c>
      <c r="J41" s="3"/>
      <c r="K41" s="3">
        <v>-12580</v>
      </c>
      <c r="L41" s="3">
        <v>12580</v>
      </c>
      <c r="M41" s="3">
        <v>7680</v>
      </c>
      <c r="N41" s="3"/>
      <c r="O41" s="3">
        <v>5650</v>
      </c>
      <c r="P41" s="3"/>
      <c r="Q41" s="3">
        <v>2770</v>
      </c>
      <c r="R41" s="3">
        <v>2120</v>
      </c>
      <c r="S41" s="3"/>
      <c r="T41" s="52"/>
      <c r="U41" s="3">
        <v>483960</v>
      </c>
    </row>
    <row r="42" spans="1:21" ht="22.5">
      <c r="A42" s="63" t="s">
        <v>116</v>
      </c>
      <c r="B42" s="22">
        <f t="shared" si="0"/>
        <v>-285400</v>
      </c>
      <c r="C42" s="22">
        <f t="shared" si="1"/>
        <v>-217900</v>
      </c>
      <c r="D42" s="13">
        <v>-285400</v>
      </c>
      <c r="E42" s="3">
        <v>-217900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52"/>
      <c r="U42" s="3"/>
    </row>
    <row r="43" spans="1:21">
      <c r="A43" s="20" t="s">
        <v>111</v>
      </c>
      <c r="B43" s="22">
        <f t="shared" si="0"/>
        <v>-6000</v>
      </c>
      <c r="C43" s="22">
        <f t="shared" si="1"/>
        <v>0</v>
      </c>
      <c r="D43" s="13">
        <v>-6000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52"/>
      <c r="U43" s="3"/>
    </row>
    <row r="44" spans="1:21" ht="21" customHeight="1">
      <c r="A44" s="63" t="s">
        <v>117</v>
      </c>
      <c r="B44" s="22">
        <f t="shared" si="0"/>
        <v>238000</v>
      </c>
      <c r="C44" s="22"/>
      <c r="D44" s="13">
        <v>238000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52"/>
      <c r="U44" s="3"/>
    </row>
    <row r="45" spans="1:21">
      <c r="A45" s="20" t="s">
        <v>99</v>
      </c>
      <c r="B45" s="22">
        <f t="shared" si="0"/>
        <v>21820</v>
      </c>
      <c r="C45" s="22">
        <f t="shared" si="1"/>
        <v>16710</v>
      </c>
      <c r="D45" s="1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21820</v>
      </c>
      <c r="R45" s="3">
        <v>16710</v>
      </c>
      <c r="S45" s="3"/>
      <c r="T45" s="52"/>
      <c r="U45" s="3"/>
    </row>
    <row r="46" spans="1:21">
      <c r="A46" s="20" t="s">
        <v>114</v>
      </c>
      <c r="B46" s="22">
        <f t="shared" si="0"/>
        <v>94150</v>
      </c>
      <c r="C46" s="22">
        <f t="shared" si="1"/>
        <v>110</v>
      </c>
      <c r="D46" s="1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>
        <v>150</v>
      </c>
      <c r="R46" s="3">
        <v>110</v>
      </c>
      <c r="S46" s="3"/>
      <c r="T46" s="52"/>
      <c r="U46" s="3">
        <v>94000</v>
      </c>
    </row>
    <row r="47" spans="1:21">
      <c r="A47" s="20" t="s">
        <v>34</v>
      </c>
      <c r="B47" s="22">
        <f t="shared" si="0"/>
        <v>150</v>
      </c>
      <c r="C47" s="22">
        <f t="shared" si="1"/>
        <v>110</v>
      </c>
      <c r="D47" s="1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>
        <v>150</v>
      </c>
      <c r="R47" s="3">
        <v>110</v>
      </c>
      <c r="S47" s="3"/>
      <c r="T47" s="52"/>
      <c r="U47" s="3"/>
    </row>
    <row r="48" spans="1:21">
      <c r="A48" s="20" t="s">
        <v>35</v>
      </c>
      <c r="B48" s="22">
        <f t="shared" si="0"/>
        <v>150</v>
      </c>
      <c r="C48" s="22">
        <f t="shared" si="1"/>
        <v>110</v>
      </c>
      <c r="D48" s="1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>
        <v>150</v>
      </c>
      <c r="R48" s="3">
        <v>110</v>
      </c>
      <c r="S48" s="3"/>
      <c r="T48" s="52"/>
      <c r="U48" s="3"/>
    </row>
    <row r="49" spans="1:22">
      <c r="A49" s="20" t="s">
        <v>36</v>
      </c>
      <c r="B49" s="22">
        <f t="shared" si="0"/>
        <v>440</v>
      </c>
      <c r="C49" s="22">
        <f t="shared" si="1"/>
        <v>340</v>
      </c>
      <c r="D49" s="1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440</v>
      </c>
      <c r="R49" s="3">
        <v>340</v>
      </c>
      <c r="S49" s="3"/>
      <c r="T49" s="52"/>
      <c r="U49" s="3"/>
    </row>
    <row r="50" spans="1:22">
      <c r="A50" s="20" t="s">
        <v>37</v>
      </c>
      <c r="B50" s="22">
        <f t="shared" si="0"/>
        <v>6800</v>
      </c>
      <c r="C50" s="22">
        <f t="shared" si="1"/>
        <v>5190</v>
      </c>
      <c r="D50" s="13"/>
      <c r="E50" s="3"/>
      <c r="F50" s="3"/>
      <c r="G50" s="3"/>
      <c r="H50" s="3"/>
      <c r="I50" s="3">
        <v>6650</v>
      </c>
      <c r="J50" s="3">
        <v>5080</v>
      </c>
      <c r="K50" s="3"/>
      <c r="L50" s="3"/>
      <c r="M50" s="3"/>
      <c r="N50" s="3"/>
      <c r="O50" s="3"/>
      <c r="P50" s="3"/>
      <c r="Q50" s="3">
        <v>150</v>
      </c>
      <c r="R50" s="3">
        <v>110</v>
      </c>
      <c r="S50" s="3"/>
      <c r="T50" s="52"/>
      <c r="U50" s="3"/>
    </row>
    <row r="51" spans="1:22">
      <c r="A51" s="20" t="s">
        <v>38</v>
      </c>
      <c r="B51" s="22">
        <f t="shared" si="0"/>
        <v>590</v>
      </c>
      <c r="C51" s="22">
        <f t="shared" si="1"/>
        <v>450</v>
      </c>
      <c r="D51" s="1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>
        <v>590</v>
      </c>
      <c r="R51" s="3">
        <v>450</v>
      </c>
      <c r="S51" s="3"/>
      <c r="T51" s="52"/>
      <c r="U51" s="3"/>
    </row>
    <row r="52" spans="1:22">
      <c r="A52" s="20" t="s">
        <v>39</v>
      </c>
      <c r="B52" s="22">
        <f t="shared" si="0"/>
        <v>50</v>
      </c>
      <c r="C52" s="22">
        <f t="shared" si="1"/>
        <v>90</v>
      </c>
      <c r="D52" s="13"/>
      <c r="E52" s="3"/>
      <c r="F52" s="3"/>
      <c r="G52" s="3"/>
      <c r="H52" s="3"/>
      <c r="I52" s="3">
        <v>260</v>
      </c>
      <c r="J52" s="3">
        <v>230</v>
      </c>
      <c r="K52" s="3"/>
      <c r="L52" s="3"/>
      <c r="M52" s="3"/>
      <c r="N52" s="3"/>
      <c r="O52" s="3">
        <v>-500</v>
      </c>
      <c r="P52" s="3">
        <v>-360</v>
      </c>
      <c r="Q52" s="3">
        <v>290</v>
      </c>
      <c r="R52" s="3">
        <v>220</v>
      </c>
      <c r="S52" s="3"/>
      <c r="T52" s="52"/>
      <c r="U52" s="3"/>
    </row>
    <row r="53" spans="1:22">
      <c r="A53" s="20" t="s">
        <v>40</v>
      </c>
      <c r="B53" s="22">
        <f t="shared" si="0"/>
        <v>2960</v>
      </c>
      <c r="C53" s="22">
        <f t="shared" si="1"/>
        <v>2250</v>
      </c>
      <c r="D53" s="13"/>
      <c r="E53" s="3"/>
      <c r="F53" s="3"/>
      <c r="G53" s="3"/>
      <c r="H53" s="3"/>
      <c r="I53" s="3">
        <v>2810</v>
      </c>
      <c r="J53" s="3">
        <v>2140</v>
      </c>
      <c r="K53" s="3"/>
      <c r="L53" s="3"/>
      <c r="M53" s="3"/>
      <c r="N53" s="3"/>
      <c r="O53" s="3"/>
      <c r="P53" s="3"/>
      <c r="Q53" s="3">
        <v>150</v>
      </c>
      <c r="R53" s="3">
        <v>110</v>
      </c>
      <c r="S53" s="3"/>
      <c r="T53" s="52"/>
      <c r="U53" s="3"/>
    </row>
    <row r="54" spans="1:22">
      <c r="A54" s="20" t="s">
        <v>41</v>
      </c>
      <c r="B54" s="22">
        <f t="shared" si="0"/>
        <v>660</v>
      </c>
      <c r="C54" s="22">
        <f t="shared" si="1"/>
        <v>500</v>
      </c>
      <c r="D54" s="1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660</v>
      </c>
      <c r="R54" s="3">
        <v>500</v>
      </c>
      <c r="S54" s="3"/>
      <c r="T54" s="52"/>
      <c r="U54" s="3"/>
    </row>
    <row r="55" spans="1:22">
      <c r="A55" s="20" t="s">
        <v>63</v>
      </c>
      <c r="B55" s="22">
        <f t="shared" si="0"/>
        <v>34360</v>
      </c>
      <c r="C55" s="22">
        <f t="shared" si="1"/>
        <v>2460</v>
      </c>
      <c r="D55" s="13"/>
      <c r="E55" s="3"/>
      <c r="F55" s="3"/>
      <c r="G55" s="3"/>
      <c r="H55" s="3"/>
      <c r="I55" s="3">
        <v>57730</v>
      </c>
      <c r="J55" s="3">
        <v>20300</v>
      </c>
      <c r="K55" s="3"/>
      <c r="L55" s="3"/>
      <c r="M55" s="3"/>
      <c r="N55" s="3"/>
      <c r="O55" s="3">
        <v>-26600</v>
      </c>
      <c r="P55" s="3">
        <v>-20300</v>
      </c>
      <c r="Q55" s="3">
        <v>3230</v>
      </c>
      <c r="R55" s="3">
        <v>2460</v>
      </c>
      <c r="S55" s="3"/>
      <c r="T55" s="52"/>
      <c r="U55" s="3"/>
    </row>
    <row r="56" spans="1:22">
      <c r="A56" s="20" t="s">
        <v>52</v>
      </c>
      <c r="B56" s="22">
        <f t="shared" si="0"/>
        <v>590</v>
      </c>
      <c r="C56" s="22">
        <f t="shared" si="1"/>
        <v>450</v>
      </c>
      <c r="D56" s="13"/>
      <c r="E56" s="3"/>
      <c r="F56" s="3"/>
      <c r="G56" s="3"/>
      <c r="H56" s="3"/>
      <c r="I56" s="3">
        <v>-3000</v>
      </c>
      <c r="J56" s="3"/>
      <c r="K56" s="3"/>
      <c r="L56" s="3"/>
      <c r="M56" s="3"/>
      <c r="N56" s="3"/>
      <c r="O56" s="3">
        <v>3000</v>
      </c>
      <c r="P56" s="3"/>
      <c r="Q56" s="3">
        <v>590</v>
      </c>
      <c r="R56" s="3">
        <v>450</v>
      </c>
      <c r="S56" s="3"/>
      <c r="T56" s="52"/>
      <c r="U56" s="3"/>
    </row>
    <row r="57" spans="1:22">
      <c r="A57" s="20" t="s">
        <v>55</v>
      </c>
      <c r="B57" s="22">
        <f t="shared" si="0"/>
        <v>1720</v>
      </c>
      <c r="C57" s="22">
        <f t="shared" si="1"/>
        <v>1310</v>
      </c>
      <c r="D57" s="1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>
        <v>1720</v>
      </c>
      <c r="R57" s="3">
        <v>1310</v>
      </c>
      <c r="S57" s="3"/>
      <c r="T57" s="52"/>
      <c r="U57" s="3"/>
    </row>
    <row r="58" spans="1:22">
      <c r="A58" s="20" t="s">
        <v>56</v>
      </c>
      <c r="B58" s="22">
        <f t="shared" si="0"/>
        <v>2870</v>
      </c>
      <c r="C58" s="22">
        <f t="shared" si="1"/>
        <v>2190</v>
      </c>
      <c r="D58" s="1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2870</v>
      </c>
      <c r="R58" s="3">
        <v>2190</v>
      </c>
      <c r="S58" s="3"/>
      <c r="T58" s="52"/>
      <c r="U58" s="3"/>
    </row>
    <row r="59" spans="1:22">
      <c r="A59" s="20" t="s">
        <v>57</v>
      </c>
      <c r="B59" s="22">
        <f t="shared" si="0"/>
        <v>4410</v>
      </c>
      <c r="C59" s="22">
        <f t="shared" si="1"/>
        <v>3370</v>
      </c>
      <c r="D59" s="13"/>
      <c r="E59" s="3"/>
      <c r="F59" s="3"/>
      <c r="G59" s="3"/>
      <c r="H59" s="3"/>
      <c r="I59" s="3">
        <v>4150</v>
      </c>
      <c r="J59" s="3">
        <v>3170</v>
      </c>
      <c r="K59" s="3"/>
      <c r="L59" s="3"/>
      <c r="M59" s="3"/>
      <c r="N59" s="3"/>
      <c r="O59" s="3"/>
      <c r="P59" s="3"/>
      <c r="Q59" s="3">
        <v>260</v>
      </c>
      <c r="R59" s="3">
        <v>200</v>
      </c>
      <c r="S59" s="3"/>
      <c r="T59" s="52"/>
      <c r="U59" s="3"/>
    </row>
    <row r="60" spans="1:22">
      <c r="A60" s="20" t="s">
        <v>50</v>
      </c>
      <c r="B60" s="22">
        <f t="shared" si="0"/>
        <v>0</v>
      </c>
      <c r="C60" s="22">
        <f t="shared" si="1"/>
        <v>0</v>
      </c>
      <c r="D60" s="1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52"/>
      <c r="U60" s="3"/>
    </row>
    <row r="61" spans="1:22">
      <c r="A61" s="20" t="s">
        <v>69</v>
      </c>
      <c r="B61" s="22">
        <f t="shared" si="0"/>
        <v>40</v>
      </c>
      <c r="C61" s="22">
        <f t="shared" si="1"/>
        <v>30</v>
      </c>
      <c r="D61" s="1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40</v>
      </c>
      <c r="R61" s="3">
        <v>30</v>
      </c>
      <c r="S61" s="3"/>
      <c r="T61" s="52"/>
      <c r="U61" s="3"/>
    </row>
    <row r="62" spans="1:22">
      <c r="A62" s="20" t="s">
        <v>67</v>
      </c>
      <c r="B62" s="22">
        <f t="shared" si="0"/>
        <v>730</v>
      </c>
      <c r="C62" s="22">
        <f t="shared" si="1"/>
        <v>560</v>
      </c>
      <c r="D62" s="1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>
        <v>730</v>
      </c>
      <c r="R62" s="3">
        <v>560</v>
      </c>
      <c r="S62" s="3"/>
      <c r="T62" s="52"/>
      <c r="U62" s="3"/>
    </row>
    <row r="63" spans="1:22">
      <c r="A63" s="20" t="s">
        <v>68</v>
      </c>
      <c r="B63" s="22">
        <f t="shared" si="0"/>
        <v>-2720</v>
      </c>
      <c r="C63" s="22">
        <f t="shared" si="1"/>
        <v>-2080</v>
      </c>
      <c r="D63" s="1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>
        <v>2200</v>
      </c>
      <c r="R63" s="3">
        <v>1680</v>
      </c>
      <c r="S63" s="3">
        <v>-4920</v>
      </c>
      <c r="T63" s="52">
        <v>-3760</v>
      </c>
      <c r="U63" s="3"/>
    </row>
    <row r="64" spans="1:22" s="5" customFormat="1" ht="15" customHeight="1" thickBot="1">
      <c r="A64" s="24" t="s">
        <v>61</v>
      </c>
      <c r="B64" s="22">
        <f t="shared" si="0"/>
        <v>-3120</v>
      </c>
      <c r="C64" s="22">
        <f t="shared" si="1"/>
        <v>-1830</v>
      </c>
      <c r="D64" s="25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>
        <v>-8350</v>
      </c>
      <c r="P64" s="54">
        <v>-5820</v>
      </c>
      <c r="Q64" s="54">
        <v>5230</v>
      </c>
      <c r="R64" s="54">
        <v>3990</v>
      </c>
      <c r="S64" s="54"/>
      <c r="T64" s="55"/>
      <c r="U64" s="54"/>
      <c r="V64" s="38"/>
    </row>
    <row r="65" spans="1:22" s="1" customFormat="1" ht="15.75" thickBot="1">
      <c r="A65" s="26" t="s">
        <v>29</v>
      </c>
      <c r="B65" s="27">
        <f>SUM(B5:B64)</f>
        <v>326870</v>
      </c>
      <c r="C65" s="27">
        <f>SUM(C5:C64)</f>
        <v>-72500.419911436853</v>
      </c>
      <c r="D65" s="28">
        <f>SUM(D5:D64)</f>
        <v>0</v>
      </c>
      <c r="E65" s="56">
        <f>SUM(E5:E64)</f>
        <v>-169200</v>
      </c>
      <c r="F65" s="56">
        <f t="shared" ref="F65:G65" si="6">SUM(F5:F64)</f>
        <v>-262600</v>
      </c>
      <c r="G65" s="56">
        <f t="shared" si="6"/>
        <v>-17000</v>
      </c>
      <c r="H65" s="57">
        <f>SUM(H5:H64)</f>
        <v>-10320.41991143686</v>
      </c>
      <c r="I65" s="57">
        <f>SUM(I5:I64)</f>
        <v>-44400</v>
      </c>
      <c r="J65" s="57">
        <f>SUM(J5:J64)</f>
        <v>30920</v>
      </c>
      <c r="K65" s="56">
        <f>SUM(K5:K64)</f>
        <v>-12580</v>
      </c>
      <c r="L65" s="56">
        <f t="shared" ref="L65:T65" si="7">SUM(L5:L64)</f>
        <v>12580</v>
      </c>
      <c r="M65" s="56">
        <f t="shared" si="7"/>
        <v>7680</v>
      </c>
      <c r="N65" s="56">
        <f t="shared" si="7"/>
        <v>-47230</v>
      </c>
      <c r="O65" s="56">
        <f t="shared" si="7"/>
        <v>33740</v>
      </c>
      <c r="P65" s="56">
        <f t="shared" si="7"/>
        <v>-8540</v>
      </c>
      <c r="Q65" s="56">
        <f t="shared" si="7"/>
        <v>170370</v>
      </c>
      <c r="R65" s="56">
        <f t="shared" si="7"/>
        <v>130100</v>
      </c>
      <c r="S65" s="56">
        <f t="shared" si="7"/>
        <v>-69590</v>
      </c>
      <c r="T65" s="56">
        <f t="shared" si="7"/>
        <v>-53140</v>
      </c>
      <c r="U65" s="58">
        <f>SUM(U5:U64)</f>
        <v>563580</v>
      </c>
      <c r="V65" s="40"/>
    </row>
    <row r="66" spans="1:22" s="64" customFormat="1" ht="11.25">
      <c r="B66" s="83">
        <f>E66+F66+I66+N66</f>
        <v>326870</v>
      </c>
      <c r="C66" s="84"/>
      <c r="D66" s="65">
        <v>0</v>
      </c>
      <c r="E66" s="66"/>
      <c r="F66" s="80">
        <v>-279600</v>
      </c>
      <c r="G66" s="81"/>
      <c r="H66" s="82"/>
      <c r="I66" s="80">
        <v>-44400</v>
      </c>
      <c r="J66" s="82"/>
      <c r="K66" s="80">
        <v>0</v>
      </c>
      <c r="L66" s="81"/>
      <c r="M66" s="82"/>
      <c r="N66" s="80">
        <f>N65+O65+Q65+S65+U65</f>
        <v>650870</v>
      </c>
      <c r="O66" s="81"/>
      <c r="P66" s="81"/>
      <c r="Q66" s="81"/>
      <c r="R66" s="81"/>
      <c r="S66" s="81"/>
      <c r="T66" s="81"/>
      <c r="U66" s="82"/>
      <c r="V66" s="38"/>
    </row>
    <row r="67" spans="1:22">
      <c r="B67" s="8"/>
      <c r="C67" s="8"/>
      <c r="D67" s="14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22">
      <c r="B68" s="8"/>
      <c r="C68" s="8"/>
      <c r="D68" s="14"/>
      <c r="E68" s="59"/>
      <c r="F68" s="59"/>
      <c r="G68" s="60"/>
      <c r="H68" s="59"/>
      <c r="I68" s="59"/>
      <c r="J68" s="59"/>
      <c r="K68" s="59"/>
      <c r="L68" s="59"/>
      <c r="M68" s="59"/>
      <c r="N68" s="59"/>
      <c r="O68" s="59"/>
    </row>
    <row r="69" spans="1:22">
      <c r="B69" s="39"/>
      <c r="C69" s="9"/>
      <c r="D69" s="15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</row>
    <row r="70" spans="1:22">
      <c r="B70" s="9"/>
      <c r="C70" s="9"/>
      <c r="D70" s="15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</sheetData>
  <mergeCells count="19">
    <mergeCell ref="F66:H66"/>
    <mergeCell ref="I66:J66"/>
    <mergeCell ref="K66:M66"/>
    <mergeCell ref="B66:C66"/>
    <mergeCell ref="U2:U4"/>
    <mergeCell ref="N66:U66"/>
    <mergeCell ref="N2:T2"/>
    <mergeCell ref="Q3:R3"/>
    <mergeCell ref="S3:T3"/>
    <mergeCell ref="N3:N4"/>
    <mergeCell ref="O3:P3"/>
    <mergeCell ref="A2:A4"/>
    <mergeCell ref="I3:J3"/>
    <mergeCell ref="B2:C3"/>
    <mergeCell ref="D2:E3"/>
    <mergeCell ref="F2:M2"/>
    <mergeCell ref="G3:H3"/>
    <mergeCell ref="L3:M3"/>
    <mergeCell ref="K3:K4"/>
  </mergeCells>
  <pageMargins left="0" right="0.15748031496062992" top="0.23622047244094491" bottom="0.15748031496062992" header="0.23622047244094491" footer="0.15748031496062992"/>
  <pageSetup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78"/>
  <sheetViews>
    <sheetView topLeftCell="A43" workbookViewId="0">
      <selection activeCell="E70" sqref="E70"/>
    </sheetView>
  </sheetViews>
  <sheetFormatPr defaultRowHeight="15"/>
  <cols>
    <col min="4" max="4" width="7.5703125" customWidth="1"/>
  </cols>
  <sheetData>
    <row r="2" spans="1:13">
      <c r="E2" s="90" t="s">
        <v>32</v>
      </c>
      <c r="F2" s="90"/>
      <c r="G2" s="90"/>
      <c r="H2" s="90" t="s">
        <v>53</v>
      </c>
      <c r="I2" s="90"/>
      <c r="J2" s="90"/>
      <c r="K2" s="90"/>
      <c r="L2" s="90"/>
      <c r="M2" s="90"/>
    </row>
    <row r="4" spans="1:13">
      <c r="A4" s="44">
        <v>-34370</v>
      </c>
      <c r="B4">
        <v>-34370</v>
      </c>
      <c r="C4">
        <v>-7680</v>
      </c>
      <c r="H4">
        <v>-34370</v>
      </c>
      <c r="I4">
        <v>-34370</v>
      </c>
      <c r="J4">
        <v>-7680</v>
      </c>
    </row>
    <row r="5" spans="1:13">
      <c r="A5" s="44">
        <v>-113000</v>
      </c>
      <c r="B5">
        <v>-113000</v>
      </c>
      <c r="H5">
        <v>-113000</v>
      </c>
      <c r="I5">
        <v>-113000</v>
      </c>
    </row>
    <row r="6" spans="1:13">
      <c r="C6">
        <v>7680</v>
      </c>
      <c r="J6">
        <v>7680</v>
      </c>
    </row>
    <row r="7" spans="1:13">
      <c r="A7">
        <v>2770</v>
      </c>
      <c r="B7">
        <v>2770</v>
      </c>
      <c r="C7">
        <v>2120</v>
      </c>
    </row>
    <row r="8" spans="1:13">
      <c r="A8" s="44">
        <v>68480</v>
      </c>
      <c r="B8">
        <v>68480</v>
      </c>
      <c r="C8" s="10">
        <v>52270</v>
      </c>
      <c r="E8">
        <v>67700</v>
      </c>
      <c r="F8">
        <v>67700</v>
      </c>
      <c r="G8">
        <v>51670</v>
      </c>
    </row>
    <row r="9" spans="1:13">
      <c r="A9" s="44">
        <v>-1390</v>
      </c>
      <c r="B9">
        <v>-1390</v>
      </c>
      <c r="C9" s="10">
        <v>-1050</v>
      </c>
      <c r="E9">
        <v>-1390</v>
      </c>
      <c r="F9">
        <v>-1390</v>
      </c>
      <c r="G9">
        <v>-1050</v>
      </c>
    </row>
    <row r="10" spans="1:13">
      <c r="A10" s="44">
        <v>-285400</v>
      </c>
      <c r="B10">
        <v>-285400</v>
      </c>
      <c r="C10" s="10">
        <v>-217900</v>
      </c>
      <c r="E10">
        <v>-285400</v>
      </c>
      <c r="F10">
        <v>-285400</v>
      </c>
      <c r="G10">
        <v>-217900</v>
      </c>
    </row>
    <row r="11" spans="1:13">
      <c r="A11" s="44">
        <v>-6000</v>
      </c>
      <c r="B11">
        <v>-6000</v>
      </c>
      <c r="E11">
        <v>-6000</v>
      </c>
      <c r="F11">
        <v>-6000</v>
      </c>
    </row>
    <row r="12" spans="1:13">
      <c r="A12" s="44">
        <v>238000</v>
      </c>
      <c r="B12">
        <v>238000</v>
      </c>
      <c r="E12">
        <v>238000</v>
      </c>
      <c r="F12">
        <v>238000</v>
      </c>
    </row>
    <row r="13" spans="1:13">
      <c r="A13">
        <v>11960</v>
      </c>
      <c r="B13">
        <v>11960</v>
      </c>
    </row>
    <row r="14" spans="1:13">
      <c r="A14">
        <v>-200000</v>
      </c>
      <c r="D14">
        <v>-200000</v>
      </c>
    </row>
    <row r="15" spans="1:13">
      <c r="A15">
        <v>200000</v>
      </c>
      <c r="D15">
        <v>200000</v>
      </c>
    </row>
    <row r="16" spans="1:13">
      <c r="A16">
        <v>-100000</v>
      </c>
      <c r="B16">
        <v>-100000</v>
      </c>
    </row>
    <row r="17" spans="1:10">
      <c r="A17">
        <v>200000</v>
      </c>
      <c r="B17">
        <v>200000</v>
      </c>
    </row>
    <row r="18" spans="1:10">
      <c r="A18">
        <v>89000</v>
      </c>
      <c r="D18">
        <v>89000</v>
      </c>
    </row>
    <row r="19" spans="1:10">
      <c r="A19">
        <v>280000</v>
      </c>
      <c r="D19">
        <v>280000</v>
      </c>
    </row>
    <row r="20" spans="1:10">
      <c r="A20">
        <v>5650</v>
      </c>
      <c r="B20">
        <v>5650</v>
      </c>
    </row>
    <row r="21" spans="1:10">
      <c r="A21">
        <v>3000</v>
      </c>
      <c r="B21">
        <v>3000</v>
      </c>
    </row>
    <row r="22" spans="1:10">
      <c r="A22" s="1">
        <f t="shared" ref="A22:J22" si="0">SUM(A4:A21)</f>
        <v>358700</v>
      </c>
      <c r="B22" s="1">
        <f t="shared" si="0"/>
        <v>-10300</v>
      </c>
      <c r="C22" s="1">
        <f t="shared" si="0"/>
        <v>-164560</v>
      </c>
      <c r="D22" s="1">
        <f t="shared" si="0"/>
        <v>369000</v>
      </c>
      <c r="E22" s="1">
        <f t="shared" si="0"/>
        <v>12910</v>
      </c>
      <c r="F22" s="1">
        <f t="shared" si="0"/>
        <v>12910</v>
      </c>
      <c r="G22" s="1">
        <f t="shared" si="0"/>
        <v>-167280</v>
      </c>
      <c r="H22" s="1">
        <f t="shared" si="0"/>
        <v>-147370</v>
      </c>
      <c r="I22" s="1">
        <f t="shared" si="0"/>
        <v>-147370</v>
      </c>
      <c r="J22" s="1">
        <f t="shared" si="0"/>
        <v>0</v>
      </c>
    </row>
    <row r="23" spans="1:10">
      <c r="A23" s="44">
        <v>21820</v>
      </c>
      <c r="B23">
        <v>21820</v>
      </c>
      <c r="C23" s="10">
        <v>16710</v>
      </c>
    </row>
    <row r="24" spans="1:10">
      <c r="A24" s="44">
        <v>94150</v>
      </c>
      <c r="B24">
        <v>94150</v>
      </c>
      <c r="C24" s="10">
        <v>110</v>
      </c>
    </row>
    <row r="25" spans="1:10">
      <c r="A25" s="44">
        <v>150</v>
      </c>
      <c r="B25">
        <v>150</v>
      </c>
      <c r="C25" s="10">
        <v>110</v>
      </c>
    </row>
    <row r="26" spans="1:10">
      <c r="A26" s="44">
        <v>150</v>
      </c>
      <c r="B26">
        <v>150</v>
      </c>
      <c r="C26" s="10">
        <v>110</v>
      </c>
    </row>
    <row r="27" spans="1:10" s="42" customFormat="1">
      <c r="A27" s="43">
        <v>440</v>
      </c>
      <c r="B27" s="42">
        <v>440</v>
      </c>
      <c r="C27" s="45">
        <v>340</v>
      </c>
    </row>
    <row r="28" spans="1:10">
      <c r="A28" s="43">
        <v>6800</v>
      </c>
      <c r="B28" s="42">
        <v>6800</v>
      </c>
      <c r="C28" s="45">
        <v>5190</v>
      </c>
      <c r="H28">
        <v>6650</v>
      </c>
      <c r="I28">
        <v>6650</v>
      </c>
      <c r="J28">
        <v>5080</v>
      </c>
    </row>
    <row r="29" spans="1:10">
      <c r="A29" s="43">
        <v>590</v>
      </c>
      <c r="B29" s="42">
        <v>590</v>
      </c>
      <c r="C29" s="45">
        <v>450</v>
      </c>
    </row>
    <row r="30" spans="1:10">
      <c r="A30" s="43">
        <v>50</v>
      </c>
      <c r="B30" s="42">
        <v>50</v>
      </c>
      <c r="C30" s="45">
        <v>90</v>
      </c>
      <c r="H30">
        <v>260</v>
      </c>
      <c r="I30">
        <v>260</v>
      </c>
      <c r="J30">
        <v>230</v>
      </c>
    </row>
    <row r="31" spans="1:10">
      <c r="A31" s="43">
        <v>2960</v>
      </c>
      <c r="B31" s="42">
        <v>2960</v>
      </c>
      <c r="C31" s="45">
        <v>2250</v>
      </c>
      <c r="H31">
        <v>2810</v>
      </c>
      <c r="I31">
        <v>2810</v>
      </c>
      <c r="J31">
        <v>2140</v>
      </c>
    </row>
    <row r="32" spans="1:10">
      <c r="A32" s="43">
        <v>660</v>
      </c>
      <c r="B32" s="42">
        <v>660</v>
      </c>
      <c r="C32" s="45">
        <v>500</v>
      </c>
    </row>
    <row r="33" spans="1:10">
      <c r="A33" s="43">
        <v>890</v>
      </c>
      <c r="B33" s="42">
        <v>890</v>
      </c>
      <c r="C33" s="45">
        <v>4030</v>
      </c>
      <c r="E33">
        <v>-3930</v>
      </c>
      <c r="F33">
        <v>-3930</v>
      </c>
      <c r="G33">
        <v>-2730</v>
      </c>
      <c r="H33" s="44">
        <v>-4390</v>
      </c>
      <c r="I33">
        <v>-4390</v>
      </c>
    </row>
    <row r="34" spans="1:10">
      <c r="A34" s="43">
        <v>3560</v>
      </c>
      <c r="B34" s="42">
        <v>3560</v>
      </c>
      <c r="C34" s="45">
        <v>3860</v>
      </c>
      <c r="E34">
        <v>-9660</v>
      </c>
      <c r="F34">
        <v>-9660</v>
      </c>
      <c r="G34">
        <v>-6840</v>
      </c>
      <c r="H34" s="44">
        <v>-1500</v>
      </c>
      <c r="I34">
        <v>-1500</v>
      </c>
    </row>
    <row r="35" spans="1:10">
      <c r="A35" s="43">
        <v>3590</v>
      </c>
      <c r="B35" s="42">
        <v>3590</v>
      </c>
      <c r="C35" s="45">
        <v>3980</v>
      </c>
      <c r="E35">
        <v>-4430</v>
      </c>
      <c r="F35">
        <v>-4430</v>
      </c>
      <c r="G35">
        <v>-3210</v>
      </c>
      <c r="H35" s="44">
        <v>-1620</v>
      </c>
      <c r="I35">
        <v>-1620</v>
      </c>
    </row>
    <row r="36" spans="1:10">
      <c r="A36" s="43">
        <v>5830</v>
      </c>
      <c r="B36" s="42">
        <v>5830</v>
      </c>
      <c r="C36" s="45">
        <v>3920</v>
      </c>
      <c r="E36" s="16">
        <v>2150</v>
      </c>
      <c r="F36">
        <v>2150</v>
      </c>
      <c r="G36">
        <v>1620</v>
      </c>
      <c r="H36" s="44">
        <v>690</v>
      </c>
      <c r="I36">
        <v>690</v>
      </c>
    </row>
    <row r="37" spans="1:10">
      <c r="A37" s="43">
        <v>2110</v>
      </c>
      <c r="B37" s="42">
        <v>2110</v>
      </c>
      <c r="C37" s="45">
        <v>3700</v>
      </c>
      <c r="E37" s="16">
        <v>-1870</v>
      </c>
      <c r="F37">
        <v>-1870</v>
      </c>
      <c r="G37">
        <v>-1330</v>
      </c>
      <c r="H37" s="44">
        <v>-2740</v>
      </c>
      <c r="I37">
        <v>-2740</v>
      </c>
    </row>
    <row r="38" spans="1:10">
      <c r="A38" s="43">
        <v>510</v>
      </c>
      <c r="B38" s="42">
        <v>510</v>
      </c>
      <c r="C38" s="45">
        <v>390</v>
      </c>
      <c r="E38" s="16"/>
      <c r="H38" s="44"/>
    </row>
    <row r="39" spans="1:10">
      <c r="A39" s="43">
        <v>2090</v>
      </c>
      <c r="B39" s="42">
        <v>2090</v>
      </c>
      <c r="C39" s="45">
        <v>780</v>
      </c>
      <c r="E39" s="16">
        <v>930</v>
      </c>
      <c r="F39">
        <v>930</v>
      </c>
      <c r="G39">
        <v>720</v>
      </c>
      <c r="H39" s="44">
        <v>1070</v>
      </c>
      <c r="I39">
        <v>1070</v>
      </c>
    </row>
    <row r="40" spans="1:10">
      <c r="A40" s="43">
        <v>1520</v>
      </c>
      <c r="B40" s="42">
        <v>1520</v>
      </c>
      <c r="C40" s="45">
        <v>610</v>
      </c>
      <c r="E40" s="16">
        <v>12090</v>
      </c>
      <c r="F40">
        <v>12090</v>
      </c>
      <c r="G40">
        <v>8820</v>
      </c>
      <c r="H40" s="44">
        <v>720</v>
      </c>
      <c r="I40">
        <v>720</v>
      </c>
    </row>
    <row r="41" spans="1:10">
      <c r="A41" s="43">
        <v>970</v>
      </c>
      <c r="B41" s="42">
        <v>970</v>
      </c>
      <c r="C41" s="45">
        <v>280</v>
      </c>
      <c r="E41" s="16">
        <v>1910</v>
      </c>
      <c r="F41">
        <v>1910</v>
      </c>
      <c r="G41">
        <v>1400</v>
      </c>
      <c r="H41" s="44">
        <v>600</v>
      </c>
      <c r="I41">
        <v>600</v>
      </c>
    </row>
    <row r="42" spans="1:10">
      <c r="A42" s="43">
        <v>-470</v>
      </c>
      <c r="B42" s="42">
        <v>-470</v>
      </c>
      <c r="C42" s="45">
        <v>500</v>
      </c>
      <c r="E42" s="16">
        <v>1200</v>
      </c>
      <c r="F42">
        <v>1200</v>
      </c>
      <c r="G42">
        <v>870</v>
      </c>
      <c r="H42" s="44">
        <v>-1120</v>
      </c>
      <c r="I42">
        <v>-1120</v>
      </c>
    </row>
    <row r="43" spans="1:10">
      <c r="A43" s="43">
        <v>230</v>
      </c>
      <c r="B43" s="42">
        <v>230</v>
      </c>
      <c r="C43" s="45">
        <v>2580</v>
      </c>
      <c r="E43" s="16">
        <v>850</v>
      </c>
      <c r="F43">
        <v>850</v>
      </c>
      <c r="G43">
        <v>700</v>
      </c>
      <c r="H43" s="44">
        <v>-3150</v>
      </c>
      <c r="I43">
        <v>-3150</v>
      </c>
    </row>
    <row r="44" spans="1:10">
      <c r="A44" s="43">
        <v>-17230</v>
      </c>
      <c r="B44" s="42">
        <v>-17230</v>
      </c>
      <c r="C44" s="45">
        <v>-10730</v>
      </c>
      <c r="E44" s="16">
        <v>1380</v>
      </c>
      <c r="F44">
        <v>1380</v>
      </c>
      <c r="G44">
        <v>640</v>
      </c>
      <c r="H44" s="44">
        <v>-3710</v>
      </c>
      <c r="I44">
        <v>-3710</v>
      </c>
    </row>
    <row r="45" spans="1:10">
      <c r="A45" s="43">
        <v>6370</v>
      </c>
      <c r="B45" s="42">
        <v>6370</v>
      </c>
      <c r="C45" s="45">
        <v>5910</v>
      </c>
      <c r="E45" s="16">
        <v>7060</v>
      </c>
      <c r="F45">
        <v>7060</v>
      </c>
      <c r="G45">
        <v>5410</v>
      </c>
      <c r="H45" s="44">
        <v>-1340</v>
      </c>
      <c r="I45">
        <v>-1340</v>
      </c>
    </row>
    <row r="46" spans="1:10">
      <c r="A46" s="43">
        <v>-119290</v>
      </c>
      <c r="B46" s="42">
        <v>-119290</v>
      </c>
      <c r="C46" s="45">
        <v>-60270</v>
      </c>
      <c r="E46" s="16">
        <v>-86880</v>
      </c>
      <c r="F46">
        <v>-86880</v>
      </c>
      <c r="G46">
        <v>-63900</v>
      </c>
      <c r="H46" s="44">
        <v>-30730</v>
      </c>
      <c r="I46">
        <v>-30730</v>
      </c>
      <c r="J46">
        <v>-360</v>
      </c>
    </row>
    <row r="47" spans="1:10">
      <c r="A47" s="43">
        <v>-42220</v>
      </c>
      <c r="B47" s="42">
        <v>-42220</v>
      </c>
      <c r="C47" s="45">
        <v>-21260</v>
      </c>
      <c r="E47" s="16">
        <v>-32390</v>
      </c>
      <c r="F47">
        <v>-32390</v>
      </c>
      <c r="G47">
        <v>-23960</v>
      </c>
      <c r="H47" s="44">
        <v>-11510</v>
      </c>
      <c r="I47">
        <v>-11510</v>
      </c>
      <c r="J47">
        <v>-130</v>
      </c>
    </row>
    <row r="48" spans="1:10">
      <c r="A48" s="43">
        <v>-16750</v>
      </c>
      <c r="B48" s="42">
        <v>-16750</v>
      </c>
      <c r="C48" s="45">
        <v>14080</v>
      </c>
      <c r="E48" s="16">
        <v>18400</v>
      </c>
      <c r="F48">
        <v>18400</v>
      </c>
      <c r="G48">
        <v>14500</v>
      </c>
      <c r="H48" s="44">
        <v>-28890</v>
      </c>
      <c r="I48">
        <v>-28890</v>
      </c>
      <c r="J48">
        <v>-340</v>
      </c>
    </row>
    <row r="49" spans="1:10">
      <c r="A49" s="43">
        <v>-22270</v>
      </c>
      <c r="B49" s="42">
        <v>-22270</v>
      </c>
      <c r="C49" s="42">
        <v>-6800</v>
      </c>
      <c r="E49" s="16">
        <v>-11400</v>
      </c>
      <c r="F49">
        <v>-11400</v>
      </c>
      <c r="G49">
        <v>-8310</v>
      </c>
      <c r="H49" s="44">
        <v>-10910</v>
      </c>
      <c r="I49">
        <v>-10910</v>
      </c>
      <c r="J49">
        <v>-120</v>
      </c>
    </row>
    <row r="50" spans="1:10">
      <c r="A50" s="43">
        <v>-53320</v>
      </c>
      <c r="B50" s="42">
        <v>-28040</v>
      </c>
      <c r="C50" s="45">
        <v>-10360</v>
      </c>
      <c r="D50" s="42">
        <v>-25280</v>
      </c>
      <c r="E50" s="16">
        <v>-11390</v>
      </c>
      <c r="F50" s="42">
        <v>-11390</v>
      </c>
      <c r="G50" s="42">
        <v>-7980</v>
      </c>
      <c r="H50" s="43">
        <v>-11570</v>
      </c>
      <c r="I50" s="42">
        <v>-11570</v>
      </c>
      <c r="J50" s="42">
        <v>-130</v>
      </c>
    </row>
    <row r="51" spans="1:10">
      <c r="A51" s="43">
        <v>-67650</v>
      </c>
      <c r="B51" s="42">
        <v>-67650</v>
      </c>
      <c r="C51" s="45">
        <v>-36080</v>
      </c>
      <c r="E51" s="16">
        <v>-47760</v>
      </c>
      <c r="F51" s="42">
        <v>-47760</v>
      </c>
      <c r="G51" s="42">
        <v>-34870</v>
      </c>
      <c r="H51" s="43">
        <v>-15520</v>
      </c>
      <c r="I51" s="42">
        <v>-15520</v>
      </c>
      <c r="J51" s="42">
        <v>-180</v>
      </c>
    </row>
    <row r="52" spans="1:10">
      <c r="A52" s="43">
        <v>-60940</v>
      </c>
      <c r="B52" s="42">
        <v>-60940</v>
      </c>
      <c r="C52" s="45">
        <v>-18050</v>
      </c>
      <c r="E52" s="16">
        <v>-29580</v>
      </c>
      <c r="F52" s="42">
        <v>-29580</v>
      </c>
      <c r="G52" s="42">
        <v>-21960</v>
      </c>
      <c r="H52" s="43">
        <v>-30500</v>
      </c>
      <c r="I52" s="42">
        <v>-30500</v>
      </c>
      <c r="J52" s="42">
        <v>-360</v>
      </c>
    </row>
    <row r="53" spans="1:10">
      <c r="A53" s="43">
        <v>-59870</v>
      </c>
      <c r="B53" s="42">
        <v>-59870</v>
      </c>
      <c r="C53" s="45">
        <v>-14400</v>
      </c>
      <c r="E53" s="16">
        <v>-30710</v>
      </c>
      <c r="F53" s="42">
        <v>-30710</v>
      </c>
      <c r="G53" s="42">
        <v>-22920</v>
      </c>
      <c r="H53" s="43">
        <v>-31230</v>
      </c>
      <c r="I53" s="42">
        <v>-31230</v>
      </c>
      <c r="J53" s="42">
        <v>-370</v>
      </c>
    </row>
    <row r="54" spans="1:10">
      <c r="A54" s="43">
        <v>81970</v>
      </c>
      <c r="B54" s="42">
        <v>81970</v>
      </c>
      <c r="C54" s="45">
        <v>59930</v>
      </c>
      <c r="E54" s="16">
        <v>78040</v>
      </c>
      <c r="F54" s="42">
        <v>78040</v>
      </c>
      <c r="G54" s="42">
        <v>58730</v>
      </c>
      <c r="H54" s="43">
        <v>1720</v>
      </c>
      <c r="I54" s="42">
        <v>1720</v>
      </c>
      <c r="J54" s="42">
        <v>20</v>
      </c>
    </row>
    <row r="55" spans="1:10">
      <c r="A55" s="43">
        <v>3840</v>
      </c>
      <c r="B55" s="42">
        <v>3840</v>
      </c>
      <c r="C55" s="45">
        <v>4290</v>
      </c>
      <c r="E55" s="16">
        <v>3170</v>
      </c>
      <c r="F55" s="42">
        <v>3170</v>
      </c>
      <c r="G55" s="42">
        <v>2390</v>
      </c>
      <c r="H55" s="43">
        <v>-1600</v>
      </c>
      <c r="I55" s="42">
        <v>-1600</v>
      </c>
      <c r="J55" s="42">
        <v>-20</v>
      </c>
    </row>
    <row r="56" spans="1:10">
      <c r="A56" s="43">
        <v>48540</v>
      </c>
      <c r="B56" s="42">
        <v>48540</v>
      </c>
      <c r="C56" s="45">
        <v>42140</v>
      </c>
      <c r="E56" s="16">
        <v>51390</v>
      </c>
      <c r="F56" s="42">
        <v>51390</v>
      </c>
      <c r="G56" s="42">
        <v>39210</v>
      </c>
      <c r="H56" s="43">
        <v>-5690</v>
      </c>
      <c r="I56" s="42">
        <v>-5690</v>
      </c>
      <c r="J56" s="42">
        <v>-60</v>
      </c>
    </row>
    <row r="57" spans="1:10">
      <c r="A57" s="43">
        <v>39340</v>
      </c>
      <c r="B57" s="42">
        <v>39340</v>
      </c>
      <c r="C57" s="45">
        <v>33920</v>
      </c>
      <c r="E57" s="16">
        <v>40970</v>
      </c>
      <c r="F57" s="42">
        <v>40970</v>
      </c>
      <c r="G57" s="42">
        <v>31140</v>
      </c>
      <c r="H57" s="43">
        <v>-4490</v>
      </c>
      <c r="I57" s="42">
        <v>-4490</v>
      </c>
      <c r="J57" s="42">
        <v>-50</v>
      </c>
    </row>
    <row r="58" spans="1:10">
      <c r="A58" s="43">
        <v>7020</v>
      </c>
      <c r="B58" s="42">
        <v>7020</v>
      </c>
      <c r="C58" s="45">
        <v>12370</v>
      </c>
      <c r="E58" s="16">
        <v>14800</v>
      </c>
      <c r="F58" s="42">
        <v>14800</v>
      </c>
      <c r="G58" s="42">
        <v>11690</v>
      </c>
      <c r="H58" s="43">
        <v>-7300</v>
      </c>
      <c r="I58" s="42">
        <v>-7300</v>
      </c>
      <c r="J58" s="42">
        <v>-80</v>
      </c>
    </row>
    <row r="59" spans="1:10">
      <c r="A59" s="43">
        <v>700</v>
      </c>
      <c r="B59" s="42">
        <v>700</v>
      </c>
      <c r="C59" s="45">
        <v>6990</v>
      </c>
      <c r="E59" s="16">
        <v>6530</v>
      </c>
      <c r="F59" s="42">
        <v>6530</v>
      </c>
      <c r="G59" s="42">
        <v>4850</v>
      </c>
      <c r="H59" s="43">
        <v>-7190</v>
      </c>
      <c r="I59" s="42">
        <v>-7190</v>
      </c>
      <c r="J59" s="42">
        <v>-80</v>
      </c>
    </row>
    <row r="60" spans="1:10">
      <c r="A60" s="43">
        <v>-101460</v>
      </c>
      <c r="B60" s="42">
        <v>-101460</v>
      </c>
      <c r="C60" s="45">
        <v>-59570</v>
      </c>
      <c r="E60" s="16">
        <v>-90630</v>
      </c>
      <c r="F60" s="42">
        <v>-90630</v>
      </c>
      <c r="G60" s="42">
        <v>-67560</v>
      </c>
      <c r="H60" s="43">
        <v>-17960</v>
      </c>
      <c r="I60" s="42">
        <v>-17960</v>
      </c>
      <c r="J60" s="42">
        <v>-210</v>
      </c>
    </row>
    <row r="61" spans="1:10">
      <c r="A61" s="43">
        <v>7690</v>
      </c>
      <c r="B61" s="42">
        <v>7690</v>
      </c>
      <c r="C61" s="45">
        <v>9050</v>
      </c>
      <c r="E61" s="16">
        <v>9480</v>
      </c>
      <c r="F61" s="42">
        <v>9480</v>
      </c>
      <c r="G61" s="42">
        <v>7010</v>
      </c>
      <c r="H61" s="43">
        <v>-6330</v>
      </c>
      <c r="I61" s="42">
        <v>-6330</v>
      </c>
      <c r="J61" s="42">
        <v>-70</v>
      </c>
    </row>
    <row r="62" spans="1:10">
      <c r="A62" s="43">
        <v>86170</v>
      </c>
      <c r="B62" s="42">
        <v>86170</v>
      </c>
      <c r="C62" s="45">
        <v>56030</v>
      </c>
      <c r="E62" s="16">
        <v>71640</v>
      </c>
      <c r="F62" s="42">
        <v>71640</v>
      </c>
      <c r="G62" s="42">
        <v>53700</v>
      </c>
      <c r="H62" s="43">
        <v>9090</v>
      </c>
      <c r="I62" s="42">
        <v>9090</v>
      </c>
      <c r="J62" s="42">
        <v>110</v>
      </c>
    </row>
    <row r="63" spans="1:10">
      <c r="A63" s="43">
        <v>6080</v>
      </c>
      <c r="B63" s="42">
        <v>6080</v>
      </c>
      <c r="C63" s="45">
        <v>1870</v>
      </c>
      <c r="E63" s="16">
        <v>5080</v>
      </c>
      <c r="F63" s="42">
        <v>5080</v>
      </c>
      <c r="G63" s="42">
        <v>4260</v>
      </c>
      <c r="H63" s="43">
        <v>-1760</v>
      </c>
      <c r="I63" s="42">
        <v>-1760</v>
      </c>
      <c r="J63" s="42">
        <v>-20</v>
      </c>
    </row>
    <row r="64" spans="1:10">
      <c r="A64" s="43">
        <v>-2280</v>
      </c>
      <c r="B64" s="42">
        <v>-2280</v>
      </c>
      <c r="C64" s="45">
        <v>13560</v>
      </c>
      <c r="E64" s="16">
        <v>15620</v>
      </c>
      <c r="F64" s="42">
        <v>15620</v>
      </c>
      <c r="G64" s="42">
        <v>12150</v>
      </c>
      <c r="H64" s="43">
        <v>-16370</v>
      </c>
      <c r="I64" s="42">
        <v>-16370</v>
      </c>
      <c r="J64" s="42">
        <v>-190</v>
      </c>
    </row>
    <row r="65" spans="1:10">
      <c r="A65" s="43">
        <v>10490</v>
      </c>
      <c r="B65" s="42">
        <v>10490</v>
      </c>
      <c r="C65" s="45">
        <v>8010</v>
      </c>
      <c r="E65" s="16">
        <v>10410</v>
      </c>
      <c r="F65" s="42">
        <v>10410</v>
      </c>
      <c r="G65" s="42">
        <v>7950</v>
      </c>
    </row>
    <row r="66" spans="1:10">
      <c r="A66" s="43">
        <v>42830</v>
      </c>
      <c r="B66" s="42">
        <v>42830</v>
      </c>
      <c r="C66" s="45">
        <v>2240</v>
      </c>
      <c r="E66" s="16">
        <v>-1880</v>
      </c>
      <c r="F66" s="42">
        <v>-1880</v>
      </c>
      <c r="G66" s="42">
        <v>-1440</v>
      </c>
    </row>
    <row r="67" spans="1:10">
      <c r="A67" s="43">
        <v>2930</v>
      </c>
      <c r="B67" s="42">
        <v>2930</v>
      </c>
      <c r="C67" s="45">
        <v>2240</v>
      </c>
      <c r="E67" s="16">
        <v>-3500</v>
      </c>
      <c r="F67" s="42">
        <v>-3500</v>
      </c>
      <c r="G67" s="42">
        <v>-2670</v>
      </c>
    </row>
    <row r="68" spans="1:10">
      <c r="A68" s="43">
        <v>34360</v>
      </c>
      <c r="B68" s="42">
        <v>34360</v>
      </c>
      <c r="C68" s="42">
        <v>2460</v>
      </c>
      <c r="H68">
        <v>57730</v>
      </c>
      <c r="I68">
        <v>57730</v>
      </c>
      <c r="J68">
        <v>20300</v>
      </c>
    </row>
    <row r="69" spans="1:10">
      <c r="A69" s="43">
        <v>590</v>
      </c>
      <c r="B69" s="42">
        <v>590</v>
      </c>
      <c r="C69" s="42">
        <v>450</v>
      </c>
      <c r="H69">
        <v>-3000</v>
      </c>
      <c r="I69">
        <v>-3000</v>
      </c>
    </row>
    <row r="70" spans="1:10">
      <c r="A70" s="43">
        <v>1720</v>
      </c>
      <c r="B70" s="42">
        <v>1720</v>
      </c>
      <c r="C70" s="42">
        <v>1310</v>
      </c>
    </row>
    <row r="71" spans="1:10">
      <c r="A71" s="43">
        <v>2870</v>
      </c>
      <c r="B71" s="42">
        <v>2870</v>
      </c>
      <c r="C71" s="42">
        <v>2190</v>
      </c>
    </row>
    <row r="72" spans="1:10">
      <c r="A72" s="43">
        <v>4410</v>
      </c>
      <c r="B72" s="42">
        <v>4410</v>
      </c>
      <c r="C72" s="42">
        <v>3370</v>
      </c>
      <c r="H72">
        <v>4150</v>
      </c>
      <c r="I72">
        <v>4150</v>
      </c>
      <c r="J72">
        <v>3170</v>
      </c>
    </row>
    <row r="73" spans="1:10">
      <c r="A73" s="43">
        <v>40</v>
      </c>
      <c r="B73" s="42">
        <v>40</v>
      </c>
      <c r="C73" s="42">
        <v>30</v>
      </c>
    </row>
    <row r="74" spans="1:10">
      <c r="A74" s="43">
        <v>-3120</v>
      </c>
      <c r="B74" s="42">
        <v>-3120</v>
      </c>
      <c r="C74" s="42">
        <v>-1830</v>
      </c>
    </row>
    <row r="75" spans="1:10">
      <c r="A75" s="43">
        <v>-2720</v>
      </c>
      <c r="B75" s="42">
        <v>-2720</v>
      </c>
      <c r="C75" s="42">
        <v>-2080</v>
      </c>
    </row>
    <row r="76" spans="1:10">
      <c r="A76" s="43">
        <v>730</v>
      </c>
      <c r="B76" s="42">
        <v>730</v>
      </c>
      <c r="C76" s="42">
        <v>560</v>
      </c>
    </row>
    <row r="77" spans="1:10" s="1" customFormat="1">
      <c r="A77" s="4">
        <f>SUM(A22:A76)</f>
        <v>326870</v>
      </c>
      <c r="B77" s="4">
        <f t="shared" ref="B77:J77" si="1">SUM(B22:B76)</f>
        <v>-16850</v>
      </c>
      <c r="C77" s="4">
        <f t="shared" si="1"/>
        <v>-72500</v>
      </c>
      <c r="D77" s="4">
        <f t="shared" si="1"/>
        <v>343720</v>
      </c>
      <c r="E77" s="4">
        <f t="shared" si="1"/>
        <v>0</v>
      </c>
      <c r="F77" s="4">
        <f t="shared" si="1"/>
        <v>0</v>
      </c>
      <c r="G77" s="4">
        <f t="shared" si="1"/>
        <v>-169200</v>
      </c>
      <c r="H77" s="4">
        <f t="shared" si="1"/>
        <v>-324000</v>
      </c>
      <c r="I77" s="4">
        <f t="shared" si="1"/>
        <v>-324000</v>
      </c>
      <c r="J77" s="4">
        <f t="shared" si="1"/>
        <v>28280</v>
      </c>
    </row>
    <row r="78" spans="1:10">
      <c r="A78">
        <f>A77-H77</f>
        <v>650870</v>
      </c>
      <c r="E78" s="44"/>
      <c r="F78" s="44"/>
      <c r="G78" s="44"/>
      <c r="H78" s="44"/>
      <c r="I78" s="44"/>
      <c r="J78" s="44"/>
    </row>
  </sheetData>
  <mergeCells count="3">
    <mergeCell ref="E2:G2"/>
    <mergeCell ref="H2:J2"/>
    <mergeCell ref="K2:M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E31" sqref="E31"/>
    </sheetView>
  </sheetViews>
  <sheetFormatPr defaultRowHeight="15"/>
  <cols>
    <col min="1" max="1" width="5" style="29" customWidth="1"/>
    <col min="2" max="2" width="48.42578125" style="2" customWidth="1"/>
    <col min="3" max="4" width="9.140625" style="29"/>
    <col min="5" max="5" width="55.42578125" style="2" customWidth="1"/>
    <col min="6" max="16384" width="9.140625" style="2"/>
  </cols>
  <sheetData>
    <row r="1" spans="1:5" ht="28.5" customHeight="1">
      <c r="B1" s="30" t="s">
        <v>71</v>
      </c>
      <c r="E1" s="31">
        <v>41192</v>
      </c>
    </row>
    <row r="2" spans="1:5" s="35" customFormat="1" ht="28.5">
      <c r="A2" s="32"/>
      <c r="B2" s="33"/>
      <c r="C2" s="34" t="s">
        <v>72</v>
      </c>
      <c r="D2" s="34" t="s">
        <v>73</v>
      </c>
      <c r="E2" s="33" t="s">
        <v>74</v>
      </c>
    </row>
    <row r="3" spans="1:5">
      <c r="A3" s="36">
        <v>1</v>
      </c>
      <c r="B3" s="37" t="s">
        <v>75</v>
      </c>
      <c r="C3" s="36">
        <v>149250</v>
      </c>
      <c r="D3" s="36">
        <v>149250</v>
      </c>
      <c r="E3" s="37" t="s">
        <v>76</v>
      </c>
    </row>
    <row r="4" spans="1:5">
      <c r="A4" s="36"/>
      <c r="B4" s="37"/>
      <c r="C4" s="36">
        <v>20820</v>
      </c>
      <c r="D4" s="36"/>
      <c r="E4" s="37" t="s">
        <v>86</v>
      </c>
    </row>
    <row r="5" spans="1:5">
      <c r="A5" s="36">
        <v>2</v>
      </c>
      <c r="B5" s="37" t="s">
        <v>77</v>
      </c>
      <c r="C5" s="36">
        <v>35300</v>
      </c>
      <c r="D5" s="36">
        <v>35300</v>
      </c>
      <c r="E5" s="37" t="s">
        <v>78</v>
      </c>
    </row>
    <row r="6" spans="1:5">
      <c r="A6" s="36">
        <v>3</v>
      </c>
      <c r="B6" s="37" t="s">
        <v>77</v>
      </c>
      <c r="C6" s="36">
        <v>35310</v>
      </c>
      <c r="D6" s="36">
        <v>35310</v>
      </c>
      <c r="E6" s="37" t="s">
        <v>79</v>
      </c>
    </row>
    <row r="7" spans="1:5">
      <c r="A7" s="36">
        <v>4</v>
      </c>
      <c r="B7" s="37" t="s">
        <v>50</v>
      </c>
      <c r="C7" s="36">
        <v>40000</v>
      </c>
      <c r="D7" s="36" t="s">
        <v>107</v>
      </c>
      <c r="E7" s="37" t="s">
        <v>81</v>
      </c>
    </row>
    <row r="8" spans="1:5">
      <c r="A8" s="36">
        <v>5</v>
      </c>
      <c r="B8" s="37" t="s">
        <v>82</v>
      </c>
      <c r="C8" s="36">
        <v>100000</v>
      </c>
      <c r="D8" s="36" t="s">
        <v>107</v>
      </c>
      <c r="E8" s="37" t="s">
        <v>84</v>
      </c>
    </row>
    <row r="9" spans="1:5">
      <c r="A9" s="36">
        <v>6</v>
      </c>
      <c r="B9" s="37" t="s">
        <v>83</v>
      </c>
      <c r="C9" s="36">
        <v>197827</v>
      </c>
      <c r="D9" s="36">
        <v>197827</v>
      </c>
      <c r="E9" s="37"/>
    </row>
    <row r="10" spans="1:5">
      <c r="A10" s="36"/>
      <c r="B10" s="37" t="s">
        <v>102</v>
      </c>
      <c r="C10" s="36">
        <v>-200000</v>
      </c>
      <c r="D10" s="36">
        <v>-200000</v>
      </c>
      <c r="E10" s="37"/>
    </row>
    <row r="11" spans="1:5">
      <c r="A11" s="36">
        <v>7</v>
      </c>
      <c r="B11" s="37" t="s">
        <v>85</v>
      </c>
      <c r="C11" s="36">
        <v>11960</v>
      </c>
      <c r="D11" s="36">
        <v>11960</v>
      </c>
      <c r="E11" s="37"/>
    </row>
    <row r="12" spans="1:5">
      <c r="A12" s="36">
        <v>8</v>
      </c>
      <c r="B12" s="37" t="s">
        <v>87</v>
      </c>
      <c r="C12" s="36">
        <v>47950</v>
      </c>
      <c r="D12" s="36" t="s">
        <v>107</v>
      </c>
      <c r="E12" s="37" t="s">
        <v>88</v>
      </c>
    </row>
    <row r="13" spans="1:5">
      <c r="A13" s="36">
        <v>9</v>
      </c>
      <c r="B13" s="37" t="s">
        <v>37</v>
      </c>
      <c r="C13" s="36">
        <v>3000</v>
      </c>
      <c r="D13" s="36" t="s">
        <v>107</v>
      </c>
      <c r="E13" s="37" t="s">
        <v>89</v>
      </c>
    </row>
    <row r="14" spans="1:5">
      <c r="A14" s="36">
        <v>10</v>
      </c>
      <c r="B14" s="37" t="s">
        <v>47</v>
      </c>
      <c r="C14" s="36">
        <v>4900</v>
      </c>
      <c r="D14" s="36">
        <v>4900</v>
      </c>
      <c r="E14" s="37" t="s">
        <v>90</v>
      </c>
    </row>
    <row r="15" spans="1:5">
      <c r="A15" s="36">
        <v>11</v>
      </c>
      <c r="B15" s="37" t="s">
        <v>91</v>
      </c>
      <c r="C15" s="36">
        <v>500000</v>
      </c>
      <c r="D15" s="36">
        <v>200000</v>
      </c>
      <c r="E15" s="37"/>
    </row>
    <row r="16" spans="1:5">
      <c r="A16" s="36">
        <v>12</v>
      </c>
      <c r="B16" s="37" t="s">
        <v>92</v>
      </c>
      <c r="C16" s="36">
        <v>3000</v>
      </c>
      <c r="D16" s="36">
        <v>3000</v>
      </c>
      <c r="E16" s="37"/>
    </row>
    <row r="17" spans="1:5">
      <c r="A17" s="36">
        <v>13</v>
      </c>
      <c r="B17" s="37" t="s">
        <v>93</v>
      </c>
      <c r="C17" s="36">
        <v>9640</v>
      </c>
      <c r="D17" s="36"/>
      <c r="E17" s="37" t="s">
        <v>108</v>
      </c>
    </row>
    <row r="18" spans="1:5">
      <c r="A18" s="36">
        <v>14</v>
      </c>
      <c r="B18" s="37" t="s">
        <v>94</v>
      </c>
      <c r="C18" s="36">
        <v>25286</v>
      </c>
      <c r="D18" s="36">
        <v>-25286</v>
      </c>
      <c r="E18" s="37" t="s">
        <v>109</v>
      </c>
    </row>
    <row r="19" spans="1:5">
      <c r="A19" s="36">
        <v>15</v>
      </c>
      <c r="B19" s="37" t="s">
        <v>77</v>
      </c>
      <c r="C19" s="36">
        <v>18370</v>
      </c>
      <c r="D19" s="36">
        <v>18370</v>
      </c>
      <c r="E19" s="37" t="s">
        <v>95</v>
      </c>
    </row>
    <row r="20" spans="1:5">
      <c r="A20" s="36">
        <v>16</v>
      </c>
      <c r="B20" s="37" t="s">
        <v>68</v>
      </c>
      <c r="C20" s="36">
        <v>14970</v>
      </c>
      <c r="D20" s="36"/>
      <c r="E20" s="37" t="s">
        <v>96</v>
      </c>
    </row>
    <row r="21" spans="1:5">
      <c r="A21" s="36">
        <v>17</v>
      </c>
      <c r="B21" s="37" t="s">
        <v>67</v>
      </c>
      <c r="C21" s="36">
        <v>42900</v>
      </c>
      <c r="D21" s="36" t="s">
        <v>107</v>
      </c>
      <c r="E21" s="37" t="s">
        <v>97</v>
      </c>
    </row>
    <row r="22" spans="1:5">
      <c r="A22" s="36">
        <v>18</v>
      </c>
      <c r="B22" s="37" t="s">
        <v>98</v>
      </c>
      <c r="C22" s="36">
        <v>6000</v>
      </c>
      <c r="D22" s="36">
        <v>6000</v>
      </c>
      <c r="E22" s="37" t="s">
        <v>101</v>
      </c>
    </row>
    <row r="23" spans="1:5">
      <c r="A23" s="36">
        <v>19</v>
      </c>
      <c r="B23" s="37" t="s">
        <v>99</v>
      </c>
      <c r="C23" s="36">
        <v>21823</v>
      </c>
      <c r="D23" s="36">
        <v>21823</v>
      </c>
      <c r="E23" s="37" t="s">
        <v>100</v>
      </c>
    </row>
    <row r="24" spans="1:5">
      <c r="A24" s="36">
        <v>20</v>
      </c>
      <c r="B24" s="37" t="s">
        <v>103</v>
      </c>
      <c r="C24" s="36">
        <v>89000</v>
      </c>
      <c r="D24" s="36">
        <v>89000</v>
      </c>
      <c r="E24" s="37"/>
    </row>
    <row r="25" spans="1:5">
      <c r="A25" s="36">
        <v>21</v>
      </c>
      <c r="B25" s="37" t="s">
        <v>104</v>
      </c>
      <c r="C25" s="36">
        <v>-100000</v>
      </c>
      <c r="D25" s="36">
        <v>-100000</v>
      </c>
      <c r="E25" s="37"/>
    </row>
    <row r="26" spans="1:5">
      <c r="A26" s="36">
        <v>22</v>
      </c>
      <c r="B26" s="37" t="s">
        <v>105</v>
      </c>
      <c r="C26" s="36">
        <v>5000</v>
      </c>
      <c r="D26" s="36">
        <v>5000</v>
      </c>
      <c r="E26" s="37"/>
    </row>
    <row r="27" spans="1:5">
      <c r="A27" s="36">
        <v>23</v>
      </c>
      <c r="B27" s="37" t="s">
        <v>106</v>
      </c>
      <c r="C27" s="36">
        <v>15000</v>
      </c>
      <c r="D27" s="36"/>
      <c r="E27" s="37"/>
    </row>
    <row r="28" spans="1:5">
      <c r="A28" s="36">
        <v>24</v>
      </c>
      <c r="B28" s="37" t="s">
        <v>110</v>
      </c>
      <c r="C28" s="36">
        <v>280000</v>
      </c>
      <c r="D28" s="36">
        <v>280000</v>
      </c>
      <c r="E28" s="37"/>
    </row>
    <row r="29" spans="1:5" s="35" customFormat="1" ht="14.25">
      <c r="A29" s="32"/>
      <c r="B29" s="33" t="s">
        <v>80</v>
      </c>
      <c r="C29" s="32">
        <f>SUM(C3:C28)</f>
        <v>1377306</v>
      </c>
      <c r="D29" s="32">
        <f>SUM(D3:D28)</f>
        <v>732454</v>
      </c>
      <c r="E29" s="33"/>
    </row>
  </sheetData>
  <pageMargins left="0.23" right="0.16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Suvestinė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2012-10-12T06:42:38Z</cp:lastPrinted>
  <dcterms:created xsi:type="dcterms:W3CDTF">2011-10-04T07:23:16Z</dcterms:created>
  <dcterms:modified xsi:type="dcterms:W3CDTF">2012-10-12T07:08:57Z</dcterms:modified>
</cp:coreProperties>
</file>