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\\10.230.37.95\ftp\Tarybai\2020 m. rugpjūčio  d\Projektai pagal registrą\12TS-138\"/>
    </mc:Choice>
  </mc:AlternateContent>
  <xr:revisionPtr revIDLastSave="0" documentId="8_{6BA96DA7-F530-4CF0-B67C-F43A976C3BD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investicinis planas" sheetId="4" r:id="rId1"/>
  </sheets>
  <definedNames>
    <definedName name="_xlnm.Print_Area" localSheetId="0">'investicinis planas'!$A$1:$I$60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2" i="4" l="1"/>
  <c r="C51" i="4"/>
  <c r="C50" i="4"/>
  <c r="C49" i="4"/>
  <c r="F48" i="4"/>
  <c r="E48" i="4"/>
  <c r="D48" i="4"/>
  <c r="C47" i="4"/>
  <c r="C46" i="4"/>
  <c r="C45" i="4"/>
  <c r="C44" i="4"/>
  <c r="C43" i="4"/>
  <c r="C42" i="4"/>
  <c r="F41" i="4"/>
  <c r="E41" i="4"/>
  <c r="D41" i="4"/>
  <c r="C40" i="4"/>
  <c r="C39" i="4"/>
  <c r="F38" i="4"/>
  <c r="E38" i="4"/>
  <c r="D38" i="4"/>
  <c r="C37" i="4"/>
  <c r="C36" i="4"/>
  <c r="C35" i="4"/>
  <c r="C34" i="4"/>
  <c r="C33" i="4"/>
  <c r="C32" i="4"/>
  <c r="G31" i="4"/>
  <c r="G53" i="4" s="1"/>
  <c r="F31" i="4"/>
  <c r="E31" i="4"/>
  <c r="D31" i="4"/>
  <c r="C30" i="4"/>
  <c r="C29" i="4"/>
  <c r="C28" i="4"/>
  <c r="C27" i="4"/>
  <c r="C26" i="4"/>
  <c r="C24" i="4"/>
  <c r="C23" i="4"/>
  <c r="C22" i="4"/>
  <c r="C21" i="4"/>
  <c r="C20" i="4"/>
  <c r="C19" i="4"/>
  <c r="C18" i="4"/>
  <c r="F17" i="4"/>
  <c r="E17" i="4"/>
  <c r="D17" i="4"/>
  <c r="C17" i="4" s="1"/>
  <c r="C16" i="4"/>
  <c r="C15" i="4"/>
  <c r="C14" i="4"/>
  <c r="C13" i="4"/>
  <c r="C12" i="4"/>
  <c r="C11" i="4"/>
  <c r="C10" i="4"/>
  <c r="F9" i="4"/>
  <c r="E9" i="4"/>
  <c r="D9" i="4"/>
  <c r="F53" i="4" l="1"/>
  <c r="C38" i="4"/>
  <c r="C9" i="4"/>
  <c r="C31" i="4"/>
  <c r="C41" i="4"/>
  <c r="E53" i="4"/>
  <c r="C48" i="4"/>
  <c r="D53" i="4"/>
  <c r="C53" i="4" s="1"/>
  <c r="J31" i="4" s="1"/>
  <c r="J9" i="4" l="1"/>
  <c r="J48" i="4"/>
  <c r="J41" i="4"/>
  <c r="J17" i="4"/>
  <c r="J38" i="4"/>
  <c r="J5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Jonas Kaminskas</author>
    <author>Rima Vaitelė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Jonas Kaminskas:</t>
        </r>
        <r>
          <rPr>
            <sz val="9"/>
            <color indexed="81"/>
            <rFont val="Tahoma"/>
            <charset val="1"/>
          </rPr>
          <t xml:space="preserve">
Pasitiklink su Alfredu. Cia irgi buvo Covid priemonė. Jei nebus, išbraukti, nes darysim ūkio būdu</t>
        </r>
      </text>
    </comment>
    <comment ref="I16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Jonas Kaminskas:</t>
        </r>
        <r>
          <rPr>
            <sz val="9"/>
            <color indexed="81"/>
            <rFont val="Tahoma"/>
            <charset val="1"/>
          </rPr>
          <t xml:space="preserve">
Skolintos lėšos</t>
        </r>
      </text>
    </comment>
    <comment ref="B52" authorId="1" shapeId="0" xr:uid="{00000000-0006-0000-0000-000003000000}">
      <text>
        <r>
          <rPr>
            <sz val="9"/>
            <color indexed="81"/>
            <rFont val="Tahoma"/>
            <charset val="1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<sst xmlns="http://schemas.openxmlformats.org/spreadsheetml/2006/main" count="193" uniqueCount="125">
  <si>
    <t>Eil. Nr.</t>
  </si>
  <si>
    <t>2020 m.</t>
  </si>
  <si>
    <t>2021 m.</t>
  </si>
  <si>
    <t>2022 m.</t>
  </si>
  <si>
    <t>2023 m.</t>
  </si>
  <si>
    <t>Veikla, kuriai priskiriamas ilgalaikis turtas</t>
  </si>
  <si>
    <t>Finansavimo šaltiniai</t>
  </si>
  <si>
    <t>Šilumos gamyba</t>
  </si>
  <si>
    <t>Saulės fotovoltinės elektrinės įrengimas Girelės katilinėje</t>
  </si>
  <si>
    <t>Šilumos perdavimas</t>
  </si>
  <si>
    <t>Mažmeninis aptanavimas</t>
  </si>
  <si>
    <t>x</t>
  </si>
  <si>
    <t>Jonavos rajono savivaldybės tarybos</t>
  </si>
  <si>
    <t>Šilumos prietaisų gedimų registracijos ir šalinimo valdymo sistemos įdiegimas</t>
  </si>
  <si>
    <t>Nuosavos lėšos</t>
  </si>
  <si>
    <t>Nuosavos lėšos, ES struktūrinių fondų lėšos</t>
  </si>
  <si>
    <t>STRATEGINIAI PROJEKTAI</t>
  </si>
  <si>
    <t>1.1</t>
  </si>
  <si>
    <t>1.2</t>
  </si>
  <si>
    <t>1.3</t>
  </si>
  <si>
    <t>1.4</t>
  </si>
  <si>
    <t>1.5</t>
  </si>
  <si>
    <t>Pirkimas išsimokėtinai (lizingas), nuosavos lėšos</t>
  </si>
  <si>
    <t>Frontalinio krautuvo įsigijimas Girelės RK</t>
  </si>
  <si>
    <t>ŠILUMOS GAMYBA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</si>
  <si>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</si>
  <si>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</si>
  <si>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</si>
  <si>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</si>
  <si>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</si>
  <si>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</si>
  <si>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</si>
  <si>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</si>
  <si>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</si>
  <si>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</si>
  <si>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Priešgaisrinės signalizacijos įrengimas Jonavos RK, Eksploatacinės ir Priežiūros paslaugų tarnybų patalpose</t>
  </si>
  <si>
    <t>ŠILUMOS PERDAVIMAS</t>
  </si>
  <si>
    <t>3.1</t>
  </si>
  <si>
    <t>3.2</t>
  </si>
  <si>
    <t>3.3</t>
  </si>
  <si>
    <t>3.4</t>
  </si>
  <si>
    <t>Vamzdžių suvirinimo technikos atnaujinimas</t>
  </si>
  <si>
    <t>MAŽMENINIS APTARNAVIMAS (ŠILUMOS PARDAVIMAS)</t>
  </si>
  <si>
    <t>4.1</t>
  </si>
  <si>
    <t>PASTATŲ SISTEMŲ TECHNINĖ PRIEŽIŪRA</t>
  </si>
  <si>
    <t>5.1</t>
  </si>
  <si>
    <t>5.2</t>
  </si>
  <si>
    <t>5.3</t>
  </si>
  <si>
    <t>BENDROJI (ADMINISTRACINĖ) VEIKLA</t>
  </si>
  <si>
    <t>Bendroji (administracinė) veikla</t>
  </si>
  <si>
    <t>Šilumos perdavimo veiklai vykdyti reikalingo gamybinio ir pagalbinio inventoriaus, įrangos ir įrankių įsigijimas</t>
  </si>
  <si>
    <t>2.11</t>
  </si>
  <si>
    <t>Šilumos gamybos veiklai vykdyti reikalingo gamybinio ir pagalbinio inventoriaus, įrangos ir įrankių įsigijimas</t>
  </si>
  <si>
    <t>6.1</t>
  </si>
  <si>
    <t>6.2</t>
  </si>
  <si>
    <t>6.5</t>
  </si>
  <si>
    <t>Programinės įrangos paketų paslaugų programos (antivirusinės programos) įsigijimas</t>
  </si>
  <si>
    <t>4.2</t>
  </si>
  <si>
    <t xml:space="preserve">Naujos Vartotojų apskaitos ir kontrolės sistemos  diegimas </t>
  </si>
  <si>
    <t>3.5</t>
  </si>
  <si>
    <t>Biokuru kūrenamo katilo BK-1 (Girelės RK) remontas pagal gamyklos gamintojos rekomendacijas</t>
  </si>
  <si>
    <t>Girelės RK Jonavoje rekonstrukcija įrengiant 2,5 MW elektros ir 8,5 MW šilumos galios biokuro kogeneracinę elektrinę</t>
  </si>
  <si>
    <t>1.6</t>
  </si>
  <si>
    <t xml:space="preserve">Jonavos RK kamino vertikaliosios vedlinės įrengimas </t>
  </si>
  <si>
    <t>Technologinių įrengimų kapitalinis remontas ir/ar keitimas katilinėse</t>
  </si>
  <si>
    <t>Įvadinių atsiskaitomųjų šilumos apskaitos prietaisų įsigijimas pakeitimui vartotojų pastatuose</t>
  </si>
  <si>
    <t>Transporto priemonių šilumos perdavimo veiklai vykdyti  įsigijimas (atnaujinimui)</t>
  </si>
  <si>
    <t>Gamybinio ir pagalbinio inventoriaus ir įrankių pastatų sistemų priežiūros veiklai vykdyti  įsigijimas</t>
  </si>
  <si>
    <t>Komercinės paskirties transporto priemonių  įsigijimas (atnaujinimui)</t>
  </si>
  <si>
    <t>Visos veiklos</t>
  </si>
  <si>
    <t>Lengvųjų transporto priemonių įsigijimas (atnaujinimui)</t>
  </si>
  <si>
    <t>Šilumos perdavimo magistralės Nr. 3 atkarpos Kosmonautų g. nuo kameros 3K7-3 iki 3K7-3A rekonstrukcija</t>
  </si>
  <si>
    <t>N</t>
  </si>
  <si>
    <t>Naujas (N)</t>
  </si>
  <si>
    <t xml:space="preserve">Gamybinių pastatų Jonavos RK kapitalinis remontas </t>
  </si>
  <si>
    <t xml:space="preserve">Gamybinių pastatų Girelės RK kapitalinis  remontas </t>
  </si>
  <si>
    <t>Tarnybinių patalpų Klaipėdos g. 16 kapitalinis  remontas</t>
  </si>
  <si>
    <t>Kompiuterinės ir programinės įrangos atnaujinimas ir/ ar kitos kompiuterinės įrangos pirkimas</t>
  </si>
  <si>
    <t>5.4</t>
  </si>
  <si>
    <t>Daugiabučių namų vidaus šildymo ir karšto vandens sistemų modernizavimas (mažoji renovacija)</t>
  </si>
  <si>
    <t>Pastatų vidaus sistemų techn. priežiūra</t>
  </si>
  <si>
    <t>Kompiuterinės ir programinės įrangos atnaujinimas, kitos kompiuterinės įrangos, orgtechnikos pirkimas (atnaujinimui)</t>
  </si>
  <si>
    <t>5.5</t>
  </si>
  <si>
    <t>2.12</t>
  </si>
  <si>
    <t xml:space="preserve"> </t>
  </si>
  <si>
    <t>Nesant poreikio vėsumai, AŠS gali būti panaudotas šilumos gamybos iš biokuro efektyvumui padidinti iki 1,2 MW/h</t>
  </si>
  <si>
    <t>1. Centralizuota vėsumos gamyba ir tiekimas, paverčiant šilumos energiją į vėsumą, panaudojant turimą centralizuoto šilumos tiekimo infrastruktūrą (didelio pastato, pvz. Sporto arenos vėsinimui). 2. Nesant poreikio vėsumai, AŠS gali būti panaudotas šilumos gamybos iš biokuro efektyvumui padidinti iki 1,2 MW/h</t>
  </si>
  <si>
    <t>Absorbcinio šilumos siurblio (AŠS) įrengimas centralizuotai tiekiamai vėsumai arba šilumos gamybos iš biokuro efektyvumui padidinti</t>
  </si>
  <si>
    <t>Biokuro katilo BK-1 Girelės RK kapitalinis remontas</t>
  </si>
  <si>
    <t>2020-06-03 pasirašyta rangos darbų sutartis su UAB "Saulės elektrinių inžinerija ir ranga"</t>
  </si>
  <si>
    <t>pataisyta vertė</t>
  </si>
  <si>
    <t>Kvartalinių šilumos perdavimo trasų Jonavos mieste remontas ūkio būdu, įskaitant, esant būtinumui, gerbūvio atstatymą, atliekamą rangos būdu (asfaltavimas, trinkelių klojimas)</t>
  </si>
  <si>
    <t>Mobilios rezervinės katilinės iki 3 MW galios įsigijimas</t>
  </si>
  <si>
    <t>Ruklos miestelio šilumos perdavimo tinklų remontas ūkio būdu,  įskaitant, esant būtinumui, gerbūvio atstatymą, atliekamą rangos būdu (asfaltavimas, trinkelių klojimas)</t>
  </si>
  <si>
    <t>Karšto vandens apskaitos prietaisų aptarnavimas</t>
  </si>
  <si>
    <t>3.6</t>
  </si>
  <si>
    <t>Iškastinį kurą naudojančių įrengimų pakeitimas į atsinaujinančius energijos išteklius (AEI) naudojančius šilumos generavimo šaltinius Ruklos katilinėje</t>
  </si>
  <si>
    <t>Kvartalinių šilumos perdavimo trasų Jonavos m. Chemikų ir Mokyklos gatvėse rekonstrukcija</t>
  </si>
  <si>
    <t xml:space="preserve"> Skolintos lėšos (4,5 mln. Eur), ES struktūrinių fondų lėšos (4,0 mln. Eur)</t>
  </si>
  <si>
    <t>Nuosavos lėšos (44,9 tūkst. Eur), Klimato kaitos programos lėšos (25,1 tūkst. Eur)</t>
  </si>
  <si>
    <t>Perimetrinės apsaugos signalizacijos sistemos su termovizija ir skaitmeninių stebėjimo kamerų įrengimas Girelės RK</t>
  </si>
  <si>
    <t>40 proc. skolintos lėšos, 10 proc. nuosavos lėšos, valstybės biudžeto lėšos (~100,0 tūkst. Eur)</t>
  </si>
  <si>
    <t>Pirkimas išsimokėtinai (lizingas), nuosavos lėšos 10,0 proc.</t>
  </si>
  <si>
    <t>Nuotolinės duomenų nuskaitymo nuo įvadinių šilumos apskaitos prietaisų sistemos įdiegimas pastatuose (išmanioji apskaita)</t>
  </si>
  <si>
    <t>Vartotojų lėšos (~390,0 tūkst. Eur), valstybės biudžeto lėšos (~260,0 tūkst. Eur)</t>
  </si>
  <si>
    <t>Nuotolinės duomenų nuskaitymo nuo karšto vandens apskaitos prietaisų vartotojų butuose sistemos įdiegimas (išmanioji apskaita)</t>
  </si>
  <si>
    <t>Nuosavos lėšos (~15,0 tūkst. Eur), skolintos (~45,0 tūkst. Eur), ES struktūrinių fondų lėšos (~60,0 tūkst. Eur)</t>
  </si>
  <si>
    <t>Skolintos lėšos (240,0 tūkst. Eur), ES struktūrinių fondų lėšos (560,0 tūkst. Eur)</t>
  </si>
  <si>
    <t>Skolintos lėšos (~50 proc.), ES struktūrinių fondų lėšos (~ 50 proc.)</t>
  </si>
  <si>
    <t>Skolintos (40 proc.) ir 10 proc.  nuosavos lėšos (~75,0 tūkst. Eur), ES struktūrinių fondų arba biudžeto lėšos (~75,0 tūkst. Eur)</t>
  </si>
  <si>
    <t>Skolintos lėšos (~500,0 tūkst. Eur), valstybės biudžeto lėšos (~500,0 tūkst. Eur)</t>
  </si>
  <si>
    <t>1.</t>
  </si>
  <si>
    <t>2.</t>
  </si>
  <si>
    <t>3.</t>
  </si>
  <si>
    <t>4.</t>
  </si>
  <si>
    <t>5.</t>
  </si>
  <si>
    <t>6.</t>
  </si>
  <si>
    <t xml:space="preserve">Iš viso </t>
  </si>
  <si>
    <t>Iš viso</t>
  </si>
  <si>
    <t>2020 m. rugpjūčio         d.  sprendimo Nr. 1TS-</t>
  </si>
  <si>
    <t>priedas</t>
  </si>
  <si>
    <t>Investicijų suma, Eur</t>
  </si>
  <si>
    <t>Investicijų pavadinimas</t>
  </si>
  <si>
    <t>UŽDAROSIOS AKCINĖS BENDROVĖS ,,JONAVOS ŠILUMOS TINKLAI" 2020-2022 METŲ INVESTICIJŲ PLANAS</t>
  </si>
  <si>
    <t>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</si>
</sst>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2"/>
      <color theme="1"/>
      <name val="Times New Roman"/>
      <family val="2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Times New Roman"/>
      <family val="2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0"/>
      <name val="Times New Roman"/>
      <family val="1"/>
      <charset val="186"/>
    </font>
    <font>
      <sz val="12"/>
      <color theme="0"/>
      <name val="Times New Roman"/>
      <family val="1"/>
      <charset val="186"/>
    </font>
    <font>
      <u/>
      <sz val="12"/>
      <color rgb="FFFF0000"/>
      <name val="Times New Roman"/>
      <family val="1"/>
      <charset val="186"/>
    </font>
    <font>
      <sz val="12"/>
      <color rgb="FFC00000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i/>
      <sz val="12"/>
      <color theme="0"/>
      <name val="Times New Roman"/>
      <family val="1"/>
      <charset val="186"/>
    </font>
    <font>
      <b/>
      <i/>
      <sz val="12"/>
      <color theme="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1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14" fillId="0" borderId="0" xfId="1" applyNumberFormat="1" applyFont="1"/>
    <xf numFmtId="164" fontId="14" fillId="0" borderId="0" xfId="1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0" fontId="15" fillId="0" borderId="0" xfId="1" applyNumberFormat="1" applyFont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164" fontId="15" fillId="0" borderId="0" xfId="1" applyNumberFormat="1" applyFont="1" applyAlignment="1">
      <alignment vertical="center"/>
    </xf>
    <xf numFmtId="164" fontId="15" fillId="0" borderId="0" xfId="1" applyNumberFormat="1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4" fontId="16" fillId="0" borderId="0" xfId="1" applyNumberFormat="1" applyFont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10" fontId="15" fillId="0" borderId="0" xfId="1" applyNumberFormat="1" applyFont="1" applyAlignment="1">
      <alignment vertical="center"/>
    </xf>
    <xf numFmtId="164" fontId="15" fillId="0" borderId="0" xfId="1" applyNumberFormat="1" applyFont="1" applyAlignment="1">
      <alignment horizontal="center" vertical="center"/>
    </xf>
    <xf numFmtId="164" fontId="15" fillId="0" borderId="0" xfId="1" applyNumberFormat="1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9" fillId="0" borderId="0" xfId="0" applyFont="1" applyAlignment="1"/>
    <xf numFmtId="0" fontId="6" fillId="0" borderId="0" xfId="0" applyFont="1" applyAlignment="1">
      <alignment horizontal="center" vertical="center" wrapText="1"/>
    </xf>
    <xf numFmtId="0" fontId="0" fillId="0" borderId="0" xfId="0" applyAlignment="1"/>
    <xf numFmtId="0" fontId="1" fillId="0" borderId="3" xfId="0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0"/>
  <sheetViews>
    <sheetView tabSelected="1" topLeftCell="A7" workbookViewId="0">
      <selection activeCell="L14" sqref="L14"/>
    </sheetView>
  </sheetViews>
  <sheetFormatPr defaultColWidth="9" defaultRowHeight="15.5" x14ac:dyDescent="0.35"/>
  <cols>
    <col min="1" max="1" width="4.33203125" style="32" customWidth="1"/>
    <col min="2" max="2" width="42.58203125" style="21" customWidth="1"/>
    <col min="3" max="3" width="10.5" style="1" customWidth="1"/>
    <col min="4" max="5" width="9.33203125" style="21" bestFit="1" customWidth="1"/>
    <col min="6" max="6" width="9.83203125" style="21" customWidth="1"/>
    <col min="7" max="7" width="4" style="21" hidden="1" customWidth="1"/>
    <col min="8" max="8" width="14.58203125" style="21" customWidth="1"/>
    <col min="9" max="9" width="26.75" style="21" customWidth="1"/>
    <col min="10" max="10" width="7" style="33" customWidth="1"/>
    <col min="11" max="13" width="9" style="21"/>
    <col min="14" max="14" width="1.33203125" style="21" customWidth="1"/>
    <col min="15" max="15" width="9" style="21" hidden="1" customWidth="1"/>
    <col min="16" max="16384" width="9" style="21"/>
  </cols>
  <sheetData>
    <row r="1" spans="1:19" x14ac:dyDescent="0.35">
      <c r="D1" s="53"/>
      <c r="E1" s="53"/>
      <c r="F1" s="53"/>
      <c r="H1" s="48" t="s">
        <v>12</v>
      </c>
      <c r="I1" s="48"/>
    </row>
    <row r="2" spans="1:19" x14ac:dyDescent="0.35">
      <c r="H2" s="48" t="s">
        <v>119</v>
      </c>
      <c r="I2" s="48"/>
    </row>
    <row r="3" spans="1:19" x14ac:dyDescent="0.35">
      <c r="H3" s="48" t="s">
        <v>120</v>
      </c>
      <c r="I3" s="48"/>
    </row>
    <row r="4" spans="1:19" ht="34.5" customHeight="1" x14ac:dyDescent="0.35">
      <c r="A4" s="54" t="s">
        <v>123</v>
      </c>
      <c r="B4" s="54"/>
      <c r="C4" s="54"/>
      <c r="D4" s="54"/>
      <c r="E4" s="54"/>
      <c r="F4" s="54"/>
      <c r="G4" s="54"/>
      <c r="H4" s="54"/>
      <c r="I4" s="54"/>
    </row>
    <row r="6" spans="1:19" x14ac:dyDescent="0.35">
      <c r="A6" s="55" t="s">
        <v>0</v>
      </c>
      <c r="B6" s="56" t="s">
        <v>122</v>
      </c>
      <c r="C6" s="57" t="s">
        <v>121</v>
      </c>
      <c r="D6" s="57"/>
      <c r="E6" s="57"/>
      <c r="F6" s="57"/>
      <c r="G6" s="57"/>
      <c r="H6" s="55" t="s">
        <v>5</v>
      </c>
      <c r="I6" s="55" t="s">
        <v>6</v>
      </c>
    </row>
    <row r="7" spans="1:19" s="27" customFormat="1" ht="42.75" customHeight="1" x14ac:dyDescent="0.35">
      <c r="A7" s="55"/>
      <c r="B7" s="56"/>
      <c r="C7" s="2" t="s">
        <v>118</v>
      </c>
      <c r="D7" s="2" t="s">
        <v>1</v>
      </c>
      <c r="E7" s="2" t="s">
        <v>2</v>
      </c>
      <c r="F7" s="2" t="s">
        <v>3</v>
      </c>
      <c r="G7" s="2" t="s">
        <v>4</v>
      </c>
      <c r="H7" s="55"/>
      <c r="I7" s="55"/>
      <c r="J7" s="34"/>
    </row>
    <row r="8" spans="1:19" s="27" customFormat="1" ht="16.5" customHeight="1" x14ac:dyDescent="0.35">
      <c r="A8" s="35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7</v>
      </c>
      <c r="I8" s="26">
        <v>8</v>
      </c>
      <c r="J8" s="34"/>
    </row>
    <row r="9" spans="1:19" s="19" customFormat="1" ht="16.5" customHeight="1" x14ac:dyDescent="0.35">
      <c r="A9" s="13" t="s">
        <v>111</v>
      </c>
      <c r="B9" s="2" t="s">
        <v>16</v>
      </c>
      <c r="C9" s="3">
        <f>D9+E9+F9+G9</f>
        <v>10290000</v>
      </c>
      <c r="D9" s="12">
        <f>SUM(D10:D16)</f>
        <v>170000</v>
      </c>
      <c r="E9" s="12">
        <f>SUM(E10:E16)</f>
        <v>4220000</v>
      </c>
      <c r="F9" s="12">
        <f>SUM(F10:F16)</f>
        <v>5900000</v>
      </c>
      <c r="G9" s="2"/>
      <c r="H9" s="2" t="s">
        <v>11</v>
      </c>
      <c r="I9" s="2" t="s">
        <v>11</v>
      </c>
      <c r="J9" s="36">
        <f>C9/C53</f>
        <v>0.81450757515791472</v>
      </c>
      <c r="K9" s="22"/>
      <c r="L9" s="22"/>
      <c r="M9" s="22"/>
      <c r="N9" s="22"/>
      <c r="O9" s="22"/>
      <c r="P9" s="22"/>
      <c r="Q9" s="22"/>
      <c r="R9" s="22"/>
      <c r="S9" s="22"/>
    </row>
    <row r="10" spans="1:19" s="20" customFormat="1" ht="80.25" customHeight="1" x14ac:dyDescent="0.35">
      <c r="A10" s="37" t="s">
        <v>17</v>
      </c>
      <c r="B10" s="17" t="s">
        <v>61</v>
      </c>
      <c r="C10" s="3">
        <f>D10+E10+F10+G10</f>
        <v>8500000</v>
      </c>
      <c r="D10" s="28">
        <v>0</v>
      </c>
      <c r="E10" s="28">
        <v>4000000</v>
      </c>
      <c r="F10" s="28">
        <v>4500000</v>
      </c>
      <c r="G10" s="28"/>
      <c r="H10" s="35" t="s">
        <v>7</v>
      </c>
      <c r="I10" s="35" t="s">
        <v>98</v>
      </c>
      <c r="J10" s="38"/>
      <c r="K10" s="23"/>
      <c r="L10" s="23"/>
      <c r="M10" s="23"/>
      <c r="N10" s="23"/>
      <c r="O10" s="23"/>
      <c r="P10" s="23"/>
      <c r="Q10" s="23"/>
      <c r="R10" s="23"/>
      <c r="S10" s="23"/>
    </row>
    <row r="11" spans="1:19" s="20" customFormat="1" ht="69.75" customHeight="1" x14ac:dyDescent="0.35">
      <c r="A11" s="37" t="s">
        <v>18</v>
      </c>
      <c r="B11" s="17" t="s">
        <v>8</v>
      </c>
      <c r="C11" s="3">
        <f t="shared" ref="C11:C16" si="0">D11+E11+F11+G11</f>
        <v>70000</v>
      </c>
      <c r="D11" s="10">
        <v>70000</v>
      </c>
      <c r="E11" s="28">
        <v>0</v>
      </c>
      <c r="F11" s="28">
        <v>0</v>
      </c>
      <c r="G11" s="28"/>
      <c r="H11" s="35" t="s">
        <v>7</v>
      </c>
      <c r="I11" s="35" t="s">
        <v>99</v>
      </c>
      <c r="J11" s="39" t="s">
        <v>90</v>
      </c>
      <c r="K11" s="58" t="s">
        <v>89</v>
      </c>
      <c r="L11" s="58"/>
      <c r="M11" s="58"/>
      <c r="N11" s="23" t="s">
        <v>84</v>
      </c>
      <c r="O11" s="23"/>
      <c r="P11" s="23"/>
      <c r="Q11" s="23"/>
      <c r="R11" s="23"/>
      <c r="S11" s="23"/>
    </row>
    <row r="12" spans="1:19" s="20" customFormat="1" ht="93.75" customHeight="1" x14ac:dyDescent="0.35">
      <c r="A12" s="37" t="s">
        <v>19</v>
      </c>
      <c r="B12" s="17" t="s">
        <v>71</v>
      </c>
      <c r="C12" s="3">
        <f t="shared" si="0"/>
        <v>120000</v>
      </c>
      <c r="D12" s="28">
        <v>0</v>
      </c>
      <c r="E12" s="28">
        <v>120000</v>
      </c>
      <c r="F12" s="28">
        <v>0</v>
      </c>
      <c r="G12" s="28"/>
      <c r="H12" s="35" t="s">
        <v>9</v>
      </c>
      <c r="I12" s="35" t="s">
        <v>106</v>
      </c>
      <c r="J12" s="38"/>
      <c r="K12" s="23"/>
      <c r="L12" s="23"/>
      <c r="M12" s="23"/>
      <c r="N12" s="23"/>
      <c r="O12" s="23"/>
      <c r="P12" s="23"/>
      <c r="Q12" s="23"/>
      <c r="R12" s="23"/>
      <c r="S12" s="23"/>
    </row>
    <row r="13" spans="1:19" s="20" customFormat="1" ht="60.75" hidden="1" customHeight="1" x14ac:dyDescent="0.35">
      <c r="A13" s="37" t="s">
        <v>20</v>
      </c>
      <c r="B13" s="9" t="s">
        <v>97</v>
      </c>
      <c r="C13" s="3">
        <f t="shared" si="0"/>
        <v>0</v>
      </c>
      <c r="D13" s="28"/>
      <c r="E13" s="28"/>
      <c r="F13" s="28"/>
      <c r="G13" s="28"/>
      <c r="H13" s="35"/>
      <c r="I13" s="35"/>
      <c r="J13" s="38"/>
      <c r="K13" s="59"/>
      <c r="L13" s="59"/>
      <c r="M13" s="59"/>
      <c r="N13" s="59"/>
      <c r="O13" s="59"/>
      <c r="P13" s="59"/>
      <c r="Q13" s="59"/>
      <c r="R13" s="59"/>
      <c r="S13" s="23"/>
    </row>
    <row r="14" spans="1:19" s="20" customFormat="1" ht="77.25" customHeight="1" x14ac:dyDescent="0.35">
      <c r="A14" s="37" t="s">
        <v>20</v>
      </c>
      <c r="B14" s="9" t="s">
        <v>91</v>
      </c>
      <c r="C14" s="3">
        <f t="shared" si="0"/>
        <v>300000</v>
      </c>
      <c r="D14" s="28">
        <v>100000</v>
      </c>
      <c r="E14" s="28">
        <v>100000</v>
      </c>
      <c r="F14" s="28">
        <v>100000</v>
      </c>
      <c r="G14" s="28"/>
      <c r="H14" s="35" t="s">
        <v>9</v>
      </c>
      <c r="I14" s="35" t="s">
        <v>14</v>
      </c>
      <c r="J14" s="38"/>
      <c r="K14" s="23"/>
      <c r="L14" s="23"/>
      <c r="M14" s="23"/>
      <c r="N14" s="23"/>
      <c r="O14" s="23"/>
      <c r="P14" s="23"/>
      <c r="Q14" s="23"/>
      <c r="R14" s="23"/>
      <c r="S14" s="23"/>
    </row>
    <row r="15" spans="1:19" s="6" customFormat="1" ht="86.25" customHeight="1" x14ac:dyDescent="0.35">
      <c r="A15" s="37" t="s">
        <v>21</v>
      </c>
      <c r="B15" s="9" t="s">
        <v>87</v>
      </c>
      <c r="C15" s="3">
        <f t="shared" si="0"/>
        <v>800000</v>
      </c>
      <c r="D15" s="10">
        <v>0</v>
      </c>
      <c r="E15" s="10">
        <v>0</v>
      </c>
      <c r="F15" s="10">
        <v>800000</v>
      </c>
      <c r="G15" s="10"/>
      <c r="H15" s="40" t="s">
        <v>7</v>
      </c>
      <c r="I15" s="40" t="s">
        <v>107</v>
      </c>
      <c r="J15" s="41" t="s">
        <v>73</v>
      </c>
      <c r="K15" s="23"/>
      <c r="L15" s="59" t="s">
        <v>85</v>
      </c>
      <c r="M15" s="59"/>
      <c r="N15" s="59"/>
      <c r="O15" s="59"/>
      <c r="P15" s="60" t="s">
        <v>86</v>
      </c>
      <c r="Q15" s="61"/>
      <c r="R15" s="61"/>
      <c r="S15" s="61"/>
    </row>
    <row r="16" spans="1:19" s="20" customFormat="1" ht="81" customHeight="1" x14ac:dyDescent="0.35">
      <c r="A16" s="37" t="s">
        <v>62</v>
      </c>
      <c r="B16" s="17" t="s">
        <v>96</v>
      </c>
      <c r="C16" s="3">
        <f t="shared" si="0"/>
        <v>500000</v>
      </c>
      <c r="D16" s="28">
        <v>0</v>
      </c>
      <c r="E16" s="28">
        <v>0</v>
      </c>
      <c r="F16" s="28">
        <v>500000</v>
      </c>
      <c r="G16" s="28"/>
      <c r="H16" s="35" t="s">
        <v>7</v>
      </c>
      <c r="I16" s="35" t="s">
        <v>108</v>
      </c>
      <c r="J16" s="38"/>
      <c r="K16" s="23"/>
      <c r="L16" s="23"/>
      <c r="M16" s="23"/>
      <c r="N16" s="23"/>
      <c r="O16" s="23"/>
      <c r="P16" s="23"/>
      <c r="Q16" s="23"/>
      <c r="R16" s="23"/>
      <c r="S16" s="23"/>
    </row>
    <row r="17" spans="1:19" s="4" customFormat="1" ht="20.25" customHeight="1" x14ac:dyDescent="0.35">
      <c r="A17" s="42" t="s">
        <v>112</v>
      </c>
      <c r="B17" s="13" t="s">
        <v>24</v>
      </c>
      <c r="C17" s="14">
        <f>D17+E17+F17</f>
        <v>716000</v>
      </c>
      <c r="D17" s="14">
        <f>SUM(D18:D30)</f>
        <v>398800</v>
      </c>
      <c r="E17" s="14">
        <f>SUM(E18:E30)</f>
        <v>188000</v>
      </c>
      <c r="F17" s="14">
        <f>SUM(F18:F30)</f>
        <v>129200</v>
      </c>
      <c r="G17" s="14"/>
      <c r="H17" s="13" t="s">
        <v>11</v>
      </c>
      <c r="I17" s="13" t="s">
        <v>11</v>
      </c>
      <c r="J17" s="43">
        <f>C17/C53</f>
        <v>5.6675162664049268E-2</v>
      </c>
      <c r="K17" s="24"/>
      <c r="L17" s="24"/>
      <c r="M17" s="24"/>
      <c r="N17" s="24"/>
      <c r="O17" s="24"/>
      <c r="P17" s="24"/>
      <c r="Q17" s="24"/>
      <c r="R17" s="24"/>
      <c r="S17" s="24"/>
    </row>
    <row r="18" spans="1:19" s="4" customFormat="1" ht="67.5" customHeight="1" x14ac:dyDescent="0.35">
      <c r="A18" s="37" t="s">
        <v>25</v>
      </c>
      <c r="B18" s="17" t="s">
        <v>23</v>
      </c>
      <c r="C18" s="3">
        <f>D18+E18+F18+G18</f>
        <v>200000</v>
      </c>
      <c r="D18" s="28">
        <v>200000</v>
      </c>
      <c r="E18" s="28">
        <v>0</v>
      </c>
      <c r="F18" s="28">
        <v>0</v>
      </c>
      <c r="G18" s="28"/>
      <c r="H18" s="35" t="s">
        <v>7</v>
      </c>
      <c r="I18" s="35" t="s">
        <v>22</v>
      </c>
      <c r="J18" s="38"/>
      <c r="K18" s="24"/>
      <c r="L18" s="24"/>
      <c r="M18" s="24"/>
      <c r="N18" s="24"/>
      <c r="O18" s="24"/>
      <c r="P18" s="24"/>
      <c r="Q18" s="24"/>
      <c r="R18" s="24"/>
      <c r="S18" s="24"/>
    </row>
    <row r="19" spans="1:19" s="4" customFormat="1" ht="109.5" customHeight="1" x14ac:dyDescent="0.35">
      <c r="A19" s="37" t="s">
        <v>26</v>
      </c>
      <c r="B19" s="17" t="s">
        <v>92</v>
      </c>
      <c r="C19" s="3">
        <f>D19+E19+F19+G19</f>
        <v>150000</v>
      </c>
      <c r="D19" s="28">
        <v>150000</v>
      </c>
      <c r="E19" s="28">
        <v>0</v>
      </c>
      <c r="F19" s="28">
        <v>0</v>
      </c>
      <c r="G19" s="28"/>
      <c r="H19" s="35" t="s">
        <v>7</v>
      </c>
      <c r="I19" s="40" t="s">
        <v>109</v>
      </c>
      <c r="J19" s="38"/>
      <c r="K19" s="24"/>
      <c r="L19" s="24"/>
      <c r="M19" s="24"/>
      <c r="N19" s="24"/>
      <c r="O19" s="24"/>
      <c r="P19" s="24"/>
      <c r="Q19" s="24"/>
      <c r="R19" s="24"/>
      <c r="S19" s="24"/>
    </row>
    <row r="20" spans="1:19" s="6" customFormat="1" ht="42.75" customHeight="1" x14ac:dyDescent="0.35">
      <c r="A20" s="37" t="s">
        <v>27</v>
      </c>
      <c r="B20" s="9" t="s">
        <v>74</v>
      </c>
      <c r="C20" s="3">
        <f t="shared" ref="C20:C52" si="1">D20+E20+F20+G20</f>
        <v>50000</v>
      </c>
      <c r="D20" s="10">
        <v>0</v>
      </c>
      <c r="E20" s="10">
        <v>50000</v>
      </c>
      <c r="F20" s="10">
        <v>0</v>
      </c>
      <c r="G20" s="10"/>
      <c r="H20" s="40" t="s">
        <v>7</v>
      </c>
      <c r="I20" s="40" t="s">
        <v>14</v>
      </c>
      <c r="J20" s="41" t="s">
        <v>72</v>
      </c>
      <c r="K20" s="23"/>
      <c r="L20" s="23"/>
      <c r="M20" s="23"/>
      <c r="N20" s="23"/>
      <c r="O20" s="23"/>
      <c r="P20" s="23"/>
      <c r="Q20" s="23"/>
      <c r="R20" s="23"/>
      <c r="S20" s="23"/>
    </row>
    <row r="21" spans="1:19" s="20" customFormat="1" ht="45" customHeight="1" x14ac:dyDescent="0.35">
      <c r="A21" s="37" t="s">
        <v>28</v>
      </c>
      <c r="B21" s="7" t="s">
        <v>60</v>
      </c>
      <c r="C21" s="3">
        <f t="shared" si="1"/>
        <v>30000</v>
      </c>
      <c r="D21" s="28">
        <v>0</v>
      </c>
      <c r="E21" s="28">
        <v>30000</v>
      </c>
      <c r="F21" s="28">
        <v>0</v>
      </c>
      <c r="G21" s="28"/>
      <c r="H21" s="35" t="s">
        <v>7</v>
      </c>
      <c r="I21" s="35" t="s">
        <v>14</v>
      </c>
      <c r="J21" s="38"/>
      <c r="K21" s="23"/>
      <c r="L21" s="23"/>
      <c r="M21" s="23"/>
      <c r="N21" s="23"/>
      <c r="O21" s="23"/>
      <c r="P21" s="23"/>
      <c r="Q21" s="23"/>
      <c r="R21" s="23"/>
      <c r="S21" s="23"/>
    </row>
    <row r="22" spans="1:19" s="20" customFormat="1" ht="55.5" customHeight="1" x14ac:dyDescent="0.35">
      <c r="A22" s="37" t="s">
        <v>29</v>
      </c>
      <c r="B22" s="17" t="s">
        <v>75</v>
      </c>
      <c r="C22" s="3">
        <f t="shared" si="1"/>
        <v>80000</v>
      </c>
      <c r="D22" s="28">
        <v>30000</v>
      </c>
      <c r="E22" s="28">
        <v>30000</v>
      </c>
      <c r="F22" s="28">
        <v>20000</v>
      </c>
      <c r="G22" s="28"/>
      <c r="H22" s="35" t="s">
        <v>7</v>
      </c>
      <c r="I22" s="35" t="s">
        <v>14</v>
      </c>
      <c r="J22" s="38"/>
      <c r="K22" s="23"/>
      <c r="L22" s="23"/>
      <c r="M22" s="23"/>
      <c r="N22" s="23"/>
      <c r="O22" s="23"/>
      <c r="P22" s="23"/>
      <c r="Q22" s="23"/>
      <c r="R22" s="23"/>
      <c r="S22" s="23"/>
    </row>
    <row r="23" spans="1:19" s="20" customFormat="1" ht="36" customHeight="1" x14ac:dyDescent="0.35">
      <c r="A23" s="37" t="s">
        <v>30</v>
      </c>
      <c r="B23" s="17" t="s">
        <v>63</v>
      </c>
      <c r="C23" s="3">
        <f t="shared" si="1"/>
        <v>10000</v>
      </c>
      <c r="D23" s="28">
        <v>10000</v>
      </c>
      <c r="E23" s="28">
        <v>0</v>
      </c>
      <c r="F23" s="28">
        <v>0</v>
      </c>
      <c r="G23" s="28"/>
      <c r="H23" s="35" t="s">
        <v>7</v>
      </c>
      <c r="I23" s="35" t="s">
        <v>14</v>
      </c>
      <c r="J23" s="38"/>
      <c r="K23" s="23"/>
      <c r="L23" s="23"/>
      <c r="M23" s="23"/>
      <c r="N23" s="23"/>
      <c r="O23" s="23"/>
      <c r="P23" s="23"/>
      <c r="Q23" s="23"/>
      <c r="R23" s="23"/>
      <c r="S23" s="23"/>
    </row>
    <row r="24" spans="1:19" s="20" customFormat="1" ht="52.5" customHeight="1" x14ac:dyDescent="0.35">
      <c r="A24" s="37" t="s">
        <v>31</v>
      </c>
      <c r="B24" s="17" t="s">
        <v>35</v>
      </c>
      <c r="C24" s="3">
        <f t="shared" si="1"/>
        <v>20000</v>
      </c>
      <c r="D24" s="28">
        <v>0</v>
      </c>
      <c r="E24" s="28">
        <v>20000</v>
      </c>
      <c r="F24" s="28">
        <v>0</v>
      </c>
      <c r="G24" s="28"/>
      <c r="H24" s="35" t="s">
        <v>7</v>
      </c>
      <c r="I24" s="35" t="s">
        <v>14</v>
      </c>
      <c r="J24" s="38"/>
      <c r="K24" s="23"/>
      <c r="L24" s="23"/>
      <c r="M24" s="23"/>
      <c r="N24" s="23"/>
      <c r="O24" s="23"/>
      <c r="P24" s="23"/>
      <c r="Q24" s="23"/>
      <c r="R24" s="23"/>
      <c r="S24" s="23"/>
    </row>
    <row r="25" spans="1:19" s="20" customFormat="1" ht="69" hidden="1" customHeight="1" x14ac:dyDescent="0.35">
      <c r="A25" s="37"/>
      <c r="B25" s="17"/>
      <c r="C25" s="3"/>
      <c r="D25" s="28"/>
      <c r="E25" s="28"/>
      <c r="F25" s="28"/>
      <c r="G25" s="28"/>
      <c r="H25" s="35"/>
      <c r="I25" s="35"/>
      <c r="J25" s="38"/>
      <c r="K25" s="23"/>
      <c r="L25" s="23"/>
      <c r="M25" s="23"/>
      <c r="N25" s="23"/>
      <c r="O25" s="23"/>
      <c r="P25" s="23"/>
      <c r="Q25" s="23"/>
      <c r="R25" s="23"/>
      <c r="S25" s="23"/>
    </row>
    <row r="26" spans="1:19" s="11" customFormat="1" ht="72" customHeight="1" x14ac:dyDescent="0.35">
      <c r="A26" s="37" t="s">
        <v>32</v>
      </c>
      <c r="B26" s="9" t="s">
        <v>100</v>
      </c>
      <c r="C26" s="3">
        <f t="shared" si="1"/>
        <v>50000</v>
      </c>
      <c r="D26" s="10">
        <v>0</v>
      </c>
      <c r="E26" s="10">
        <v>50000</v>
      </c>
      <c r="F26" s="10">
        <v>0</v>
      </c>
      <c r="G26" s="10"/>
      <c r="H26" s="40" t="s">
        <v>7</v>
      </c>
      <c r="I26" s="40" t="s">
        <v>14</v>
      </c>
      <c r="J26" s="41" t="s">
        <v>72</v>
      </c>
      <c r="K26" s="23"/>
      <c r="L26" s="23"/>
      <c r="M26" s="23"/>
      <c r="N26" s="23"/>
      <c r="O26" s="23"/>
      <c r="P26" s="23"/>
      <c r="Q26" s="23"/>
      <c r="R26" s="23"/>
      <c r="S26" s="23"/>
    </row>
    <row r="27" spans="1:19" s="20" customFormat="1" ht="65.25" customHeight="1" x14ac:dyDescent="0.35">
      <c r="A27" s="37" t="s">
        <v>33</v>
      </c>
      <c r="B27" s="9" t="s">
        <v>64</v>
      </c>
      <c r="C27" s="3">
        <f t="shared" si="1"/>
        <v>15000</v>
      </c>
      <c r="D27" s="28">
        <v>5000</v>
      </c>
      <c r="E27" s="28">
        <v>5000</v>
      </c>
      <c r="F27" s="28">
        <v>5000</v>
      </c>
      <c r="G27" s="28"/>
      <c r="H27" s="35" t="s">
        <v>7</v>
      </c>
      <c r="I27" s="35" t="s">
        <v>14</v>
      </c>
      <c r="J27" s="38"/>
      <c r="K27" s="23"/>
      <c r="L27" s="23"/>
      <c r="M27" s="23"/>
      <c r="N27" s="23"/>
      <c r="O27" s="23"/>
      <c r="P27" s="23"/>
      <c r="Q27" s="23"/>
      <c r="R27" s="23"/>
      <c r="S27" s="23"/>
    </row>
    <row r="28" spans="1:19" s="11" customFormat="1" ht="30.75" customHeight="1" x14ac:dyDescent="0.35">
      <c r="A28" s="37" t="s">
        <v>34</v>
      </c>
      <c r="B28" s="9" t="s">
        <v>88</v>
      </c>
      <c r="C28" s="3">
        <f t="shared" si="1"/>
        <v>100000</v>
      </c>
      <c r="D28" s="10">
        <v>0</v>
      </c>
      <c r="E28" s="10">
        <v>0</v>
      </c>
      <c r="F28" s="10">
        <v>100000</v>
      </c>
      <c r="G28" s="10"/>
      <c r="H28" s="40" t="s">
        <v>7</v>
      </c>
      <c r="I28" s="40" t="s">
        <v>14</v>
      </c>
      <c r="J28" s="44" t="s">
        <v>72</v>
      </c>
      <c r="K28" s="23"/>
      <c r="L28" s="23"/>
      <c r="M28" s="23"/>
      <c r="N28" s="23"/>
      <c r="O28" s="23"/>
      <c r="P28" s="23"/>
      <c r="Q28" s="23"/>
      <c r="R28" s="23"/>
      <c r="S28" s="23"/>
    </row>
    <row r="29" spans="1:19" s="20" customFormat="1" ht="65.25" hidden="1" customHeight="1" x14ac:dyDescent="0.35">
      <c r="A29" s="37" t="s">
        <v>83</v>
      </c>
      <c r="B29" s="17"/>
      <c r="C29" s="3">
        <f t="shared" si="1"/>
        <v>0</v>
      </c>
      <c r="D29" s="28"/>
      <c r="E29" s="28"/>
      <c r="F29" s="28"/>
      <c r="G29" s="28"/>
      <c r="H29" s="35" t="s">
        <v>7</v>
      </c>
      <c r="I29" s="35" t="s">
        <v>15</v>
      </c>
      <c r="J29" s="44"/>
      <c r="K29" s="23"/>
      <c r="L29" s="23"/>
      <c r="M29" s="23"/>
      <c r="N29" s="23"/>
      <c r="O29" s="23"/>
      <c r="P29" s="23"/>
      <c r="Q29" s="23"/>
      <c r="R29" s="23"/>
      <c r="S29" s="23"/>
    </row>
    <row r="30" spans="1:19" s="20" customFormat="1" ht="82.5" customHeight="1" x14ac:dyDescent="0.35">
      <c r="A30" s="37" t="s">
        <v>51</v>
      </c>
      <c r="B30" s="17" t="s">
        <v>52</v>
      </c>
      <c r="C30" s="3">
        <f t="shared" si="1"/>
        <v>11000</v>
      </c>
      <c r="D30" s="28">
        <v>3800</v>
      </c>
      <c r="E30" s="28">
        <v>3000</v>
      </c>
      <c r="F30" s="28">
        <v>4200</v>
      </c>
      <c r="G30" s="28"/>
      <c r="H30" s="35" t="s">
        <v>7</v>
      </c>
      <c r="I30" s="35" t="s">
        <v>14</v>
      </c>
      <c r="J30" s="38"/>
      <c r="K30" s="23"/>
      <c r="L30" s="23"/>
      <c r="M30" s="23"/>
      <c r="N30" s="23"/>
      <c r="O30" s="23"/>
      <c r="P30" s="23"/>
      <c r="Q30" s="23"/>
      <c r="R30" s="23"/>
      <c r="S30" s="23"/>
    </row>
    <row r="31" spans="1:19" s="4" customFormat="1" ht="23.25" customHeight="1" x14ac:dyDescent="0.35">
      <c r="A31" s="13" t="s">
        <v>113</v>
      </c>
      <c r="B31" s="13" t="s">
        <v>36</v>
      </c>
      <c r="C31" s="14">
        <f>D31+E31+F31</f>
        <v>456000</v>
      </c>
      <c r="D31" s="14">
        <f>SUM(D32:D37)</f>
        <v>242000</v>
      </c>
      <c r="E31" s="14">
        <f>SUM(E32:E37)</f>
        <v>107000</v>
      </c>
      <c r="F31" s="14">
        <f>SUM(F32:F37)</f>
        <v>107000</v>
      </c>
      <c r="G31" s="14">
        <f>SUM(G32:G37)</f>
        <v>0</v>
      </c>
      <c r="H31" s="13" t="s">
        <v>11</v>
      </c>
      <c r="I31" s="13" t="s">
        <v>11</v>
      </c>
      <c r="J31" s="43">
        <f>C31/C53</f>
        <v>3.6094796333528585E-2</v>
      </c>
      <c r="K31" s="24"/>
      <c r="L31" s="24"/>
      <c r="M31" s="24"/>
      <c r="N31" s="24"/>
      <c r="O31" s="24"/>
      <c r="P31" s="24"/>
      <c r="Q31" s="24"/>
      <c r="R31" s="24"/>
      <c r="S31" s="24"/>
    </row>
    <row r="32" spans="1:19" s="4" customFormat="1" ht="66.75" customHeight="1" x14ac:dyDescent="0.35">
      <c r="A32" s="37" t="s">
        <v>37</v>
      </c>
      <c r="B32" s="17" t="s">
        <v>93</v>
      </c>
      <c r="C32" s="3">
        <f t="shared" si="1"/>
        <v>85000</v>
      </c>
      <c r="D32" s="28">
        <v>15000</v>
      </c>
      <c r="E32" s="28">
        <v>35000</v>
      </c>
      <c r="F32" s="28">
        <v>35000</v>
      </c>
      <c r="G32" s="28"/>
      <c r="H32" s="35" t="s">
        <v>9</v>
      </c>
      <c r="I32" s="35" t="s">
        <v>14</v>
      </c>
      <c r="J32" s="38"/>
      <c r="K32" s="24"/>
      <c r="L32" s="24"/>
      <c r="M32" s="24"/>
      <c r="N32" s="24"/>
      <c r="O32" s="24"/>
      <c r="P32" s="24"/>
      <c r="Q32" s="24"/>
      <c r="R32" s="24"/>
      <c r="S32" s="24"/>
    </row>
    <row r="33" spans="1:19" s="4" customFormat="1" ht="97.5" customHeight="1" x14ac:dyDescent="0.35">
      <c r="A33" s="37" t="s">
        <v>38</v>
      </c>
      <c r="B33" s="17" t="s">
        <v>103</v>
      </c>
      <c r="C33" s="3">
        <f t="shared" si="1"/>
        <v>200000</v>
      </c>
      <c r="D33" s="28">
        <v>200000</v>
      </c>
      <c r="E33" s="28">
        <v>0</v>
      </c>
      <c r="F33" s="29">
        <v>0</v>
      </c>
      <c r="G33" s="29"/>
      <c r="H33" s="35" t="s">
        <v>9</v>
      </c>
      <c r="I33" s="35" t="s">
        <v>101</v>
      </c>
      <c r="J33" s="38"/>
      <c r="K33" s="24"/>
      <c r="L33" s="24"/>
      <c r="M33" s="24"/>
      <c r="N33" s="24"/>
      <c r="O33" s="24"/>
      <c r="P33" s="24"/>
      <c r="Q33" s="24"/>
      <c r="R33" s="24"/>
      <c r="S33" s="24"/>
    </row>
    <row r="34" spans="1:19" s="20" customFormat="1" ht="96" customHeight="1" x14ac:dyDescent="0.35">
      <c r="A34" s="37" t="s">
        <v>39</v>
      </c>
      <c r="B34" s="17" t="s">
        <v>65</v>
      </c>
      <c r="C34" s="3">
        <f t="shared" si="1"/>
        <v>45000</v>
      </c>
      <c r="D34" s="10">
        <v>15000</v>
      </c>
      <c r="E34" s="28">
        <v>15000</v>
      </c>
      <c r="F34" s="28">
        <v>15000</v>
      </c>
      <c r="G34" s="28"/>
      <c r="H34" s="35" t="s">
        <v>9</v>
      </c>
      <c r="I34" s="35" t="s">
        <v>14</v>
      </c>
      <c r="J34" s="38"/>
      <c r="K34" s="23"/>
      <c r="L34" s="23"/>
      <c r="M34" s="23"/>
      <c r="N34" s="23"/>
      <c r="O34" s="23"/>
      <c r="P34" s="23"/>
      <c r="Q34" s="23"/>
      <c r="R34" s="23"/>
      <c r="S34" s="23"/>
    </row>
    <row r="35" spans="1:19" s="20" customFormat="1" ht="78" customHeight="1" x14ac:dyDescent="0.35">
      <c r="A35" s="37" t="s">
        <v>40</v>
      </c>
      <c r="B35" s="17" t="s">
        <v>41</v>
      </c>
      <c r="C35" s="3">
        <f t="shared" si="1"/>
        <v>20000</v>
      </c>
      <c r="D35" s="28">
        <v>10000</v>
      </c>
      <c r="E35" s="28">
        <v>5000</v>
      </c>
      <c r="F35" s="28">
        <v>5000</v>
      </c>
      <c r="G35" s="28"/>
      <c r="H35" s="35" t="s">
        <v>9</v>
      </c>
      <c r="I35" s="35" t="s">
        <v>14</v>
      </c>
      <c r="J35" s="38"/>
      <c r="K35" s="23"/>
      <c r="L35" s="23"/>
      <c r="M35" s="23"/>
      <c r="N35" s="23"/>
      <c r="O35" s="23"/>
      <c r="P35" s="23"/>
      <c r="Q35" s="23"/>
      <c r="R35" s="23"/>
      <c r="S35" s="23"/>
    </row>
    <row r="36" spans="1:19" s="20" customFormat="1" ht="43.5" customHeight="1" x14ac:dyDescent="0.35">
      <c r="A36" s="37" t="s">
        <v>59</v>
      </c>
      <c r="B36" s="8" t="s">
        <v>66</v>
      </c>
      <c r="C36" s="3">
        <f t="shared" si="1"/>
        <v>100000</v>
      </c>
      <c r="D36" s="28">
        <v>0</v>
      </c>
      <c r="E36" s="10">
        <v>50000</v>
      </c>
      <c r="F36" s="28">
        <v>50000</v>
      </c>
      <c r="G36" s="28"/>
      <c r="H36" s="35" t="s">
        <v>9</v>
      </c>
      <c r="I36" s="35" t="s">
        <v>102</v>
      </c>
      <c r="J36" s="38"/>
      <c r="K36" s="23"/>
      <c r="L36" s="23"/>
      <c r="M36" s="23"/>
      <c r="N36" s="23"/>
      <c r="O36" s="23"/>
      <c r="P36" s="23"/>
      <c r="Q36" s="23"/>
      <c r="R36" s="23"/>
      <c r="S36" s="23"/>
    </row>
    <row r="37" spans="1:19" s="20" customFormat="1" ht="55.5" customHeight="1" x14ac:dyDescent="0.35">
      <c r="A37" s="37" t="s">
        <v>95</v>
      </c>
      <c r="B37" s="17" t="s">
        <v>50</v>
      </c>
      <c r="C37" s="3">
        <f t="shared" si="1"/>
        <v>6000</v>
      </c>
      <c r="D37" s="28">
        <v>2000</v>
      </c>
      <c r="E37" s="28">
        <v>2000</v>
      </c>
      <c r="F37" s="28">
        <v>2000</v>
      </c>
      <c r="G37" s="28"/>
      <c r="H37" s="35" t="s">
        <v>9</v>
      </c>
      <c r="I37" s="35" t="s">
        <v>14</v>
      </c>
      <c r="J37" s="38"/>
      <c r="K37" s="23"/>
      <c r="L37" s="23"/>
      <c r="M37" s="23"/>
      <c r="N37" s="23"/>
      <c r="O37" s="23"/>
      <c r="P37" s="23"/>
      <c r="Q37" s="23"/>
      <c r="R37" s="23"/>
      <c r="S37" s="23"/>
    </row>
    <row r="38" spans="1:19" s="4" customFormat="1" ht="33" customHeight="1" x14ac:dyDescent="0.35">
      <c r="A38" s="42" t="s">
        <v>114</v>
      </c>
      <c r="B38" s="13" t="s">
        <v>42</v>
      </c>
      <c r="C38" s="3">
        <f t="shared" si="1"/>
        <v>45000</v>
      </c>
      <c r="D38" s="14">
        <f>D39+D40</f>
        <v>30000</v>
      </c>
      <c r="E38" s="14">
        <f>E39+E40</f>
        <v>15000</v>
      </c>
      <c r="F38" s="14">
        <f>F39+F40</f>
        <v>0</v>
      </c>
      <c r="G38" s="14"/>
      <c r="H38" s="13" t="s">
        <v>11</v>
      </c>
      <c r="I38" s="13" t="s">
        <v>11</v>
      </c>
      <c r="J38" s="43">
        <f>C38/C53</f>
        <v>3.5619864802824259E-3</v>
      </c>
      <c r="K38" s="24"/>
      <c r="L38" s="24"/>
      <c r="M38" s="24"/>
      <c r="N38" s="24"/>
      <c r="O38" s="24"/>
      <c r="P38" s="24"/>
      <c r="Q38" s="24"/>
      <c r="R38" s="24"/>
      <c r="S38" s="24"/>
    </row>
    <row r="39" spans="1:19" s="20" customFormat="1" ht="31" x14ac:dyDescent="0.35">
      <c r="A39" s="37" t="s">
        <v>43</v>
      </c>
      <c r="B39" s="17" t="s">
        <v>76</v>
      </c>
      <c r="C39" s="3">
        <f t="shared" si="1"/>
        <v>15000</v>
      </c>
      <c r="D39" s="28">
        <v>0</v>
      </c>
      <c r="E39" s="28">
        <v>15000</v>
      </c>
      <c r="F39" s="28">
        <v>0</v>
      </c>
      <c r="G39" s="29"/>
      <c r="H39" s="35" t="s">
        <v>10</v>
      </c>
      <c r="I39" s="35" t="s">
        <v>14</v>
      </c>
      <c r="J39" s="38"/>
      <c r="K39" s="23"/>
      <c r="L39" s="23"/>
      <c r="M39" s="23"/>
      <c r="N39" s="23"/>
      <c r="O39" s="23"/>
      <c r="P39" s="23"/>
      <c r="Q39" s="23"/>
      <c r="R39" s="23"/>
      <c r="S39" s="23"/>
    </row>
    <row r="40" spans="1:19" s="20" customFormat="1" ht="52.5" customHeight="1" x14ac:dyDescent="0.35">
      <c r="A40" s="37" t="s">
        <v>57</v>
      </c>
      <c r="B40" s="17" t="s">
        <v>58</v>
      </c>
      <c r="C40" s="3">
        <f>D40+E40+F40</f>
        <v>30000</v>
      </c>
      <c r="D40" s="28">
        <v>30000</v>
      </c>
      <c r="E40" s="28">
        <v>0</v>
      </c>
      <c r="F40" s="28">
        <v>0</v>
      </c>
      <c r="G40" s="29"/>
      <c r="H40" s="35" t="s">
        <v>10</v>
      </c>
      <c r="I40" s="35" t="s">
        <v>14</v>
      </c>
      <c r="J40" s="38"/>
      <c r="K40" s="23"/>
      <c r="L40" s="23"/>
      <c r="M40" s="23"/>
      <c r="N40" s="23"/>
      <c r="O40" s="23"/>
      <c r="P40" s="23"/>
      <c r="Q40" s="23"/>
      <c r="R40" s="23"/>
      <c r="S40" s="23"/>
    </row>
    <row r="41" spans="1:19" s="4" customFormat="1" x14ac:dyDescent="0.35">
      <c r="A41" s="42" t="s">
        <v>115</v>
      </c>
      <c r="B41" s="13" t="s">
        <v>44</v>
      </c>
      <c r="C41" s="3">
        <f>D41+E41+F41</f>
        <v>1076400</v>
      </c>
      <c r="D41" s="3">
        <f>SUM(D42:D47)</f>
        <v>26200</v>
      </c>
      <c r="E41" s="3">
        <f>SUM(E42:E47)</f>
        <v>524200</v>
      </c>
      <c r="F41" s="3">
        <f>SUM(F42:F47)</f>
        <v>526000</v>
      </c>
      <c r="G41" s="16"/>
      <c r="H41" s="13" t="s">
        <v>11</v>
      </c>
      <c r="I41" s="13" t="s">
        <v>11</v>
      </c>
      <c r="J41" s="43">
        <f>C41/C53</f>
        <v>8.5202716608355628E-2</v>
      </c>
      <c r="K41" s="24"/>
      <c r="L41" s="24"/>
      <c r="M41" s="24"/>
      <c r="N41" s="24"/>
      <c r="O41" s="24"/>
      <c r="P41" s="24"/>
      <c r="Q41" s="24"/>
      <c r="R41" s="24"/>
      <c r="S41" s="24"/>
    </row>
    <row r="42" spans="1:19" s="20" customFormat="1" ht="77.25" customHeight="1" x14ac:dyDescent="0.35">
      <c r="A42" s="37" t="s">
        <v>45</v>
      </c>
      <c r="B42" s="17" t="s">
        <v>67</v>
      </c>
      <c r="C42" s="3">
        <f t="shared" si="1"/>
        <v>13400</v>
      </c>
      <c r="D42" s="28">
        <v>6200</v>
      </c>
      <c r="E42" s="28">
        <v>4200</v>
      </c>
      <c r="F42" s="28">
        <v>3000</v>
      </c>
      <c r="G42" s="29"/>
      <c r="H42" s="35" t="s">
        <v>80</v>
      </c>
      <c r="I42" s="35" t="s">
        <v>14</v>
      </c>
      <c r="J42" s="38"/>
      <c r="K42" s="23"/>
      <c r="L42" s="23"/>
      <c r="M42" s="23"/>
      <c r="N42" s="23"/>
      <c r="O42" s="23"/>
      <c r="P42" s="23"/>
      <c r="Q42" s="23"/>
      <c r="R42" s="23"/>
      <c r="S42" s="23"/>
    </row>
    <row r="43" spans="1:19" s="20" customFormat="1" ht="78.75" customHeight="1" x14ac:dyDescent="0.35">
      <c r="A43" s="37" t="s">
        <v>46</v>
      </c>
      <c r="B43" s="8" t="s">
        <v>68</v>
      </c>
      <c r="C43" s="3">
        <f t="shared" si="1"/>
        <v>60000</v>
      </c>
      <c r="D43" s="10">
        <v>20000</v>
      </c>
      <c r="E43" s="10">
        <v>20000</v>
      </c>
      <c r="F43" s="10">
        <v>20000</v>
      </c>
      <c r="G43" s="30"/>
      <c r="H43" s="35" t="s">
        <v>80</v>
      </c>
      <c r="I43" s="35" t="s">
        <v>102</v>
      </c>
      <c r="J43" s="38"/>
      <c r="K43" s="23"/>
      <c r="L43" s="23"/>
      <c r="M43" s="23"/>
      <c r="N43" s="23"/>
      <c r="O43" s="23"/>
      <c r="P43" s="23"/>
      <c r="Q43" s="23"/>
      <c r="R43" s="23"/>
      <c r="S43" s="23"/>
    </row>
    <row r="44" spans="1:19" s="11" customFormat="1" ht="96.75" hidden="1" customHeight="1" x14ac:dyDescent="0.35">
      <c r="A44" s="37" t="s">
        <v>47</v>
      </c>
      <c r="B44" s="9" t="s">
        <v>79</v>
      </c>
      <c r="C44" s="3">
        <f t="shared" si="1"/>
        <v>0</v>
      </c>
      <c r="D44" s="10"/>
      <c r="E44" s="10"/>
      <c r="F44" s="10"/>
      <c r="G44" s="18"/>
      <c r="H44" s="40" t="s">
        <v>80</v>
      </c>
      <c r="I44" s="40" t="s">
        <v>104</v>
      </c>
      <c r="J44" s="41" t="s">
        <v>72</v>
      </c>
      <c r="K44" s="23"/>
      <c r="L44" s="23"/>
      <c r="M44" s="23"/>
      <c r="N44" s="23"/>
      <c r="O44" s="23"/>
      <c r="P44" s="23"/>
      <c r="Q44" s="23"/>
      <c r="R44" s="23"/>
      <c r="S44" s="23"/>
    </row>
    <row r="45" spans="1:19" s="11" customFormat="1" ht="114" customHeight="1" x14ac:dyDescent="0.35">
      <c r="A45" s="37" t="s">
        <v>47</v>
      </c>
      <c r="B45" s="17" t="s">
        <v>105</v>
      </c>
      <c r="C45" s="3">
        <f t="shared" si="1"/>
        <v>1000000</v>
      </c>
      <c r="D45" s="10">
        <v>0</v>
      </c>
      <c r="E45" s="10">
        <v>500000</v>
      </c>
      <c r="F45" s="10">
        <v>500000</v>
      </c>
      <c r="G45" s="18"/>
      <c r="H45" s="40" t="s">
        <v>94</v>
      </c>
      <c r="I45" s="40" t="s">
        <v>110</v>
      </c>
      <c r="J45" s="41"/>
      <c r="K45" s="23"/>
      <c r="L45" s="23"/>
      <c r="M45" s="23"/>
      <c r="N45" s="23"/>
      <c r="O45" s="23"/>
      <c r="P45" s="23"/>
      <c r="Q45" s="23"/>
      <c r="R45" s="23"/>
      <c r="S45" s="23"/>
    </row>
    <row r="46" spans="1:19" s="6" customFormat="1" ht="47.25" hidden="1" customHeight="1" x14ac:dyDescent="0.35">
      <c r="A46" s="37" t="s">
        <v>82</v>
      </c>
      <c r="B46" s="17" t="s">
        <v>13</v>
      </c>
      <c r="C46" s="3">
        <f>D46+E46+F46+G46</f>
        <v>0</v>
      </c>
      <c r="D46" s="28"/>
      <c r="E46" s="30"/>
      <c r="F46" s="30"/>
      <c r="G46" s="30"/>
      <c r="H46" s="35"/>
      <c r="I46" s="35"/>
      <c r="J46" s="41"/>
      <c r="K46" s="23"/>
      <c r="L46" s="23"/>
      <c r="M46" s="23"/>
      <c r="N46" s="23"/>
      <c r="O46" s="23"/>
      <c r="P46" s="23"/>
      <c r="Q46" s="23"/>
      <c r="R46" s="23"/>
      <c r="S46" s="23"/>
    </row>
    <row r="47" spans="1:19" s="20" customFormat="1" ht="59.25" customHeight="1" x14ac:dyDescent="0.35">
      <c r="A47" s="37" t="s">
        <v>78</v>
      </c>
      <c r="B47" s="17" t="s">
        <v>77</v>
      </c>
      <c r="C47" s="3">
        <f t="shared" si="1"/>
        <v>3000</v>
      </c>
      <c r="D47" s="30">
        <v>0</v>
      </c>
      <c r="E47" s="30">
        <v>0</v>
      </c>
      <c r="F47" s="28">
        <v>3000</v>
      </c>
      <c r="G47" s="30"/>
      <c r="H47" s="35" t="s">
        <v>80</v>
      </c>
      <c r="I47" s="35" t="s">
        <v>14</v>
      </c>
      <c r="J47" s="38"/>
      <c r="K47" s="23"/>
      <c r="L47" s="23"/>
      <c r="M47" s="23"/>
      <c r="N47" s="23"/>
      <c r="O47" s="23"/>
      <c r="P47" s="23"/>
      <c r="Q47" s="23"/>
      <c r="R47" s="23"/>
      <c r="S47" s="23"/>
    </row>
    <row r="48" spans="1:19" s="4" customFormat="1" x14ac:dyDescent="0.35">
      <c r="A48" s="42" t="s">
        <v>116</v>
      </c>
      <c r="B48" s="13" t="s">
        <v>48</v>
      </c>
      <c r="C48" s="3">
        <f>C49+C50+C51</f>
        <v>50000</v>
      </c>
      <c r="D48" s="3">
        <f>D49+D50+D51</f>
        <v>35000</v>
      </c>
      <c r="E48" s="3">
        <f>E49+E50+E51</f>
        <v>5000</v>
      </c>
      <c r="F48" s="3">
        <f>F49+F50+F51</f>
        <v>10000</v>
      </c>
      <c r="G48" s="15"/>
      <c r="H48" s="13" t="s">
        <v>11</v>
      </c>
      <c r="I48" s="13" t="s">
        <v>11</v>
      </c>
      <c r="J48" s="43">
        <f>C48/C53</f>
        <v>3.957762755869362E-3</v>
      </c>
      <c r="K48" s="24"/>
      <c r="L48" s="24"/>
      <c r="M48" s="24"/>
      <c r="N48" s="24"/>
      <c r="O48" s="24"/>
      <c r="P48" s="24"/>
      <c r="Q48" s="24"/>
      <c r="R48" s="24"/>
      <c r="S48" s="24"/>
    </row>
    <row r="49" spans="1:19" s="20" customFormat="1" ht="78.75" customHeight="1" x14ac:dyDescent="0.35">
      <c r="A49" s="37" t="s">
        <v>53</v>
      </c>
      <c r="B49" s="17" t="s">
        <v>81</v>
      </c>
      <c r="C49" s="3">
        <f t="shared" si="1"/>
        <v>20000</v>
      </c>
      <c r="D49" s="28">
        <v>5000</v>
      </c>
      <c r="E49" s="28">
        <v>5000</v>
      </c>
      <c r="F49" s="28">
        <v>10000</v>
      </c>
      <c r="G49" s="30"/>
      <c r="H49" s="35" t="s">
        <v>49</v>
      </c>
      <c r="I49" s="35" t="s">
        <v>14</v>
      </c>
      <c r="J49" s="38"/>
      <c r="K49" s="23"/>
      <c r="L49" s="23"/>
      <c r="M49" s="23"/>
      <c r="N49" s="23"/>
      <c r="O49" s="23"/>
      <c r="P49" s="23"/>
      <c r="Q49" s="23"/>
      <c r="R49" s="23"/>
      <c r="S49" s="23"/>
    </row>
    <row r="50" spans="1:19" s="20" customFormat="1" ht="46.5" hidden="1" x14ac:dyDescent="0.35">
      <c r="A50" s="37"/>
      <c r="B50" s="17"/>
      <c r="C50" s="3">
        <f t="shared" si="1"/>
        <v>0</v>
      </c>
      <c r="D50" s="28"/>
      <c r="E50" s="30"/>
      <c r="F50" s="30"/>
      <c r="G50" s="30"/>
      <c r="H50" s="35" t="s">
        <v>49</v>
      </c>
      <c r="I50" s="35" t="s">
        <v>14</v>
      </c>
      <c r="J50" s="38"/>
      <c r="K50" s="23"/>
      <c r="L50" s="23"/>
      <c r="M50" s="23"/>
      <c r="N50" s="23"/>
      <c r="O50" s="23"/>
      <c r="P50" s="23"/>
      <c r="Q50" s="23"/>
      <c r="R50" s="23"/>
      <c r="S50" s="23"/>
    </row>
    <row r="51" spans="1:19" s="20" customFormat="1" ht="63.75" customHeight="1" x14ac:dyDescent="0.35">
      <c r="A51" s="37" t="s">
        <v>54</v>
      </c>
      <c r="B51" s="5" t="s">
        <v>70</v>
      </c>
      <c r="C51" s="3">
        <f t="shared" si="1"/>
        <v>30000</v>
      </c>
      <c r="D51" s="28">
        <v>30000</v>
      </c>
      <c r="E51" s="30">
        <v>0</v>
      </c>
      <c r="F51" s="30">
        <v>0</v>
      </c>
      <c r="G51" s="30"/>
      <c r="H51" s="35" t="s">
        <v>69</v>
      </c>
      <c r="I51" s="35" t="s">
        <v>102</v>
      </c>
      <c r="J51" s="38"/>
      <c r="K51" s="23"/>
      <c r="L51" s="23"/>
      <c r="M51" s="23"/>
      <c r="N51" s="23"/>
      <c r="O51" s="23"/>
      <c r="P51" s="23"/>
      <c r="Q51" s="23"/>
      <c r="R51" s="23"/>
      <c r="S51" s="23"/>
    </row>
    <row r="52" spans="1:19" s="20" customFormat="1" ht="46.5" hidden="1" x14ac:dyDescent="0.35">
      <c r="A52" s="37" t="s">
        <v>55</v>
      </c>
      <c r="B52" s="31" t="s">
        <v>56</v>
      </c>
      <c r="C52" s="3">
        <f t="shared" si="1"/>
        <v>0</v>
      </c>
      <c r="D52" s="30"/>
      <c r="E52" s="30"/>
      <c r="F52" s="30"/>
      <c r="G52" s="30"/>
      <c r="H52" s="35" t="s">
        <v>49</v>
      </c>
      <c r="I52" s="35" t="s">
        <v>14</v>
      </c>
      <c r="J52" s="38"/>
      <c r="K52" s="23"/>
      <c r="L52" s="23"/>
      <c r="M52" s="23"/>
      <c r="N52" s="23"/>
      <c r="O52" s="23"/>
      <c r="P52" s="23"/>
      <c r="Q52" s="23"/>
      <c r="R52" s="23"/>
      <c r="S52" s="23"/>
    </row>
    <row r="53" spans="1:19" s="4" customFormat="1" ht="24.75" customHeight="1" x14ac:dyDescent="0.35">
      <c r="A53" s="51" t="s">
        <v>117</v>
      </c>
      <c r="B53" s="52"/>
      <c r="C53" s="3">
        <f>D53+E53+F53+G53</f>
        <v>12633400</v>
      </c>
      <c r="D53" s="14">
        <f>D9+D17+D31+D38+D41+D48</f>
        <v>902000</v>
      </c>
      <c r="E53" s="14">
        <f>E9+E17+E31+E38+E41+E48</f>
        <v>5059200</v>
      </c>
      <c r="F53" s="14">
        <f>F9+F17+F31+F38+F41+F48</f>
        <v>6672200</v>
      </c>
      <c r="G53" s="14">
        <f>SUM(G10:G52)</f>
        <v>0</v>
      </c>
      <c r="H53" s="2" t="s">
        <v>11</v>
      </c>
      <c r="I53" s="2" t="s">
        <v>11</v>
      </c>
      <c r="J53" s="38">
        <f>J9+J17+J31+J38+J41+J48</f>
        <v>1</v>
      </c>
      <c r="K53" s="24"/>
      <c r="L53" s="24"/>
      <c r="M53" s="24"/>
      <c r="N53" s="24"/>
      <c r="O53" s="24"/>
      <c r="P53" s="24"/>
      <c r="Q53" s="24"/>
      <c r="R53" s="24"/>
      <c r="S53" s="24"/>
    </row>
    <row r="54" spans="1:19" ht="12" customHeight="1" x14ac:dyDescent="0.35">
      <c r="J54" s="45"/>
      <c r="K54" s="25"/>
      <c r="L54" s="25"/>
      <c r="M54" s="25"/>
      <c r="N54" s="25"/>
      <c r="O54" s="25"/>
      <c r="P54" s="25"/>
      <c r="Q54" s="25"/>
      <c r="R54" s="25"/>
      <c r="S54" s="25"/>
    </row>
    <row r="55" spans="1:19" ht="14.25" customHeight="1" x14ac:dyDescent="0.35">
      <c r="A55" s="49" t="s">
        <v>124</v>
      </c>
      <c r="B55" s="50"/>
      <c r="C55" s="50"/>
      <c r="D55" s="50"/>
      <c r="E55" s="50"/>
      <c r="F55" s="50"/>
      <c r="G55" s="50"/>
      <c r="H55" s="50"/>
      <c r="I55" s="50"/>
      <c r="J55" s="45"/>
      <c r="K55" s="25"/>
      <c r="L55" s="25"/>
      <c r="M55" s="25"/>
      <c r="N55" s="25"/>
      <c r="O55" s="25"/>
      <c r="P55" s="25"/>
      <c r="Q55" s="25"/>
      <c r="R55" s="25"/>
      <c r="S55" s="25"/>
    </row>
    <row r="56" spans="1:19" ht="9.75" customHeight="1" x14ac:dyDescent="0.35">
      <c r="J56" s="45"/>
      <c r="K56" s="25"/>
      <c r="L56" s="25"/>
      <c r="M56" s="25"/>
      <c r="N56" s="25"/>
      <c r="O56" s="25"/>
      <c r="P56" s="25"/>
      <c r="Q56" s="25"/>
      <c r="R56" s="25"/>
      <c r="S56" s="25"/>
    </row>
    <row r="57" spans="1:19" x14ac:dyDescent="0.35">
      <c r="A57" s="46"/>
      <c r="J57" s="45"/>
      <c r="K57" s="25"/>
      <c r="L57" s="25"/>
      <c r="M57" s="25"/>
      <c r="N57" s="25"/>
      <c r="O57" s="25"/>
      <c r="P57" s="25"/>
      <c r="Q57" s="25"/>
      <c r="R57" s="25"/>
      <c r="S57" s="25"/>
    </row>
    <row r="58" spans="1:19" x14ac:dyDescent="0.35">
      <c r="J58" s="45"/>
      <c r="K58" s="25"/>
      <c r="L58" s="25"/>
      <c r="M58" s="25"/>
      <c r="N58" s="25"/>
      <c r="O58" s="25"/>
      <c r="P58" s="25"/>
      <c r="Q58" s="25"/>
      <c r="R58" s="25"/>
      <c r="S58" s="25"/>
    </row>
    <row r="59" spans="1:19" x14ac:dyDescent="0.35">
      <c r="J59" s="45"/>
      <c r="K59" s="25"/>
      <c r="L59" s="25"/>
      <c r="M59" s="25"/>
      <c r="N59" s="25"/>
      <c r="O59" s="25"/>
      <c r="P59" s="25"/>
      <c r="Q59" s="25"/>
      <c r="R59" s="25"/>
      <c r="S59" s="25"/>
    </row>
    <row r="60" spans="1:19" ht="1.5" customHeight="1" x14ac:dyDescent="0.35">
      <c r="A60" s="47"/>
      <c r="J60" s="45"/>
      <c r="K60" s="25"/>
      <c r="L60" s="25"/>
      <c r="M60" s="25"/>
      <c r="N60" s="25"/>
      <c r="O60" s="25"/>
      <c r="P60" s="25"/>
      <c r="Q60" s="25"/>
      <c r="R60" s="25"/>
      <c r="S60" s="25"/>
    </row>
  </sheetData>
  <mergeCells count="13">
    <mergeCell ref="K11:M11"/>
    <mergeCell ref="K13:R13"/>
    <mergeCell ref="L15:O15"/>
    <mergeCell ref="P15:S15"/>
    <mergeCell ref="A55:I55"/>
    <mergeCell ref="A53:B53"/>
    <mergeCell ref="D1:F1"/>
    <mergeCell ref="A4:I4"/>
    <mergeCell ref="A6:A7"/>
    <mergeCell ref="B6:B7"/>
    <mergeCell ref="C6:G6"/>
    <mergeCell ref="H6:H7"/>
    <mergeCell ref="I6:I7"/>
  </mergeCells>
  <pageMargins left="0" right="0" top="0.55118110236220474" bottom="0" header="0" footer="0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investicinis planas</vt:lpstr>
      <vt:lpstr>'investicinis planas'!Print_Area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Vaitelė</dc:creator>
  <cp:lastModifiedBy>Gražina Paulauskienė</cp:lastModifiedBy>
  <cp:lastPrinted>2020-07-16T08:18:15Z</cp:lastPrinted>
  <dcterms:created xsi:type="dcterms:W3CDTF">2020-05-18T07:47:58Z</dcterms:created>
  <dcterms:modified xsi:type="dcterms:W3CDTF">2020-07-22T13:16:38Z</dcterms:modified>
</cp:coreProperties>
</file>